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JUN\INF_ELABORADA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SN3" sheetId="1" r:id="rId4"/>
    <sheet name="SN4" sheetId="2" r:id="rId5"/>
    <sheet name="SN5" sheetId="13" r:id="rId6"/>
    <sheet name="SN6" sheetId="5" r:id="rId7"/>
    <sheet name="SN7" sheetId="7" r:id="rId8"/>
    <sheet name="Data 1" sheetId="17" r:id="rId9"/>
  </sheets>
  <externalReferences>
    <externalReference r:id="rId10"/>
    <externalReference r:id="rId11"/>
  </externalReferences>
  <definedNames>
    <definedName name="_xlnm.Print_Area" localSheetId="0">Indice!$A$1:$F$19</definedName>
    <definedName name="_xlnm.Print_Area" localSheetId="1">#REF!</definedName>
    <definedName name="_xlnm.Print_Area" localSheetId="2">#REF!</definedName>
    <definedName name="_xlnm.Print_Area" localSheetId="3">'SN3'!$A$1:$N$33</definedName>
    <definedName name="_xlnm.Print_Area" localSheetId="4">'SN4'!$B$2:$E$42</definedName>
    <definedName name="_xlnm.Print_Area" localSheetId="5">'SN5'!$A$1:$F$31</definedName>
    <definedName name="_xlnm.Print_Area" localSheetId="6">'SN6'!$B$2:$F$41</definedName>
    <definedName name="_xlnm.Print_Area" localSheetId="7">'SN7'!$A$1:$F$31</definedName>
    <definedName name="_xlnm.Print_Area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[1]!ccc</definedName>
    <definedName name="ccc" localSheetId="2">[1]!ccc</definedName>
    <definedName name="ccc" localSheetId="3">'SN3'!ccc</definedName>
    <definedName name="ccc" localSheetId="4">'SN4'!ccc</definedName>
    <definedName name="ccc" localSheetId="5">'SN5'!ccc</definedName>
    <definedName name="ccc" localSheetId="6">'SN6'!ccc</definedName>
    <definedName name="ccc" localSheetId="7">'SN7'!ccc</definedName>
    <definedName name="ccc">Indice!ccc</definedName>
    <definedName name="CCCCV" localSheetId="2">#REF!</definedName>
    <definedName name="CCCCV" localSheetId="4">#REF!</definedName>
    <definedName name="CCCCV" localSheetId="5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[1]!CUADRO_ANTERIOR</definedName>
    <definedName name="CUADRO_ANTERIOR" localSheetId="2">[1]!CUADRO_ANTERIOR</definedName>
    <definedName name="CUADRO_ANTERIOR" localSheetId="3">'SN3'!CUADRO_ANTERIOR</definedName>
    <definedName name="CUADRO_ANTERIOR" localSheetId="4">'SN4'!CUADRO_ANTERIOR</definedName>
    <definedName name="CUADRO_ANTERIOR" localSheetId="5">'SN5'!CUADRO_ANTERIOR</definedName>
    <definedName name="CUADRO_ANTERIOR" localSheetId="6">'SN6'!CUADRO_ANTERIOR</definedName>
    <definedName name="CUADRO_ANTERIOR" localSheetId="7">'SN7'!CUADRO_ANTERIOR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[1]!CUADRO_PROXIMO</definedName>
    <definedName name="CUADRO_PROXIMO" localSheetId="2">[1]!CUADRO_PROXIMO</definedName>
    <definedName name="CUADRO_PROXIMO" localSheetId="3">'SN3'!CUADRO_PROXIMO</definedName>
    <definedName name="CUADRO_PROXIMO" localSheetId="4">'SN4'!CUADRO_PROXIMO</definedName>
    <definedName name="CUADRO_PROXIMO" localSheetId="5">'SN5'!CUADRO_PROXIMO</definedName>
    <definedName name="CUADRO_PROXIMO" localSheetId="6">'SN6'!CUADRO_PROXIMO</definedName>
    <definedName name="CUADRO_PROXIMO" localSheetId="7">'SN7'!CUADRO_PROXIMO</definedName>
    <definedName name="CUADRO_PROXIMO">Indice!CUADRO_PROXIMO</definedName>
    <definedName name="cuadro_proximo_jcol">#N/A</definedName>
    <definedName name="DATOS" localSheetId="2">#REF!</definedName>
    <definedName name="DATOS" localSheetId="4">#REF!</definedName>
    <definedName name="DATOS" localSheetId="5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[1]!FINALIZAR</definedName>
    <definedName name="FINALIZAR" localSheetId="2">[1]!FINALIZAR</definedName>
    <definedName name="FINALIZAR" localSheetId="3">'SN3'!FINALIZAR</definedName>
    <definedName name="FINALIZAR" localSheetId="4">'SN4'!FINALIZAR</definedName>
    <definedName name="FINALIZAR" localSheetId="5">'SN5'!FINALIZAR</definedName>
    <definedName name="FINALIZAR" localSheetId="6">'SN6'!FINALIZAR</definedName>
    <definedName name="FINALIZAR" localSheetId="7">'SN7'!FINALIZAR</definedName>
    <definedName name="FINALIZAR">Indice!FINALIZAR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[1]!IMPRESION</definedName>
    <definedName name="IMPRESION" localSheetId="2">[1]!IMPRESION</definedName>
    <definedName name="IMPRESION" localSheetId="3">'SN3'!IMPRESION</definedName>
    <definedName name="IMPRESION" localSheetId="4">'SN4'!IMPRESION</definedName>
    <definedName name="IMPRESION" localSheetId="5">'SN5'!IMPRESION</definedName>
    <definedName name="IMPRESION" localSheetId="6">'SN6'!IMPRESION</definedName>
    <definedName name="IMPRESION" localSheetId="7">'SN7'!IMPRESION</definedName>
    <definedName name="IMPRESION">Indice!IMPRESION</definedName>
    <definedName name="impresion_jcol">#N/A</definedName>
    <definedName name="jkhjklhjkhjkl">#N/A</definedName>
    <definedName name="MSTR.BANDA_PARA_CONSEJO_PROCESOS" localSheetId="2">#REF!</definedName>
    <definedName name="MSTR.BANDA_PARA_CONSEJO_PROCESOS" localSheetId="4">#REF!</definedName>
    <definedName name="MSTR.BANDA_PARA_CONSEJO_PROCESOS" localSheetId="5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2">#REF!</definedName>
    <definedName name="MSTR.BANDA_PARA_CONSEJO_PROCESOS1" localSheetId="4">#REF!</definedName>
    <definedName name="MSTR.BANDA_PARA_CONSEJO_PROCESOS1" localSheetId="5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2">#REF!</definedName>
    <definedName name="MSTR.BANDA_PARA_CONSEJO_PROCESOS10" localSheetId="4">#REF!</definedName>
    <definedName name="MSTR.BANDA_PARA_CONSEJO_PROCESOS10" localSheetId="5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2">#REF!</definedName>
    <definedName name="MSTR.BANDA_PARA_CONSEJO_PROCESOS2" localSheetId="4">#REF!</definedName>
    <definedName name="MSTR.BANDA_PARA_CONSEJO_PROCESOS2" localSheetId="5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2">#REF!</definedName>
    <definedName name="MSTR.BANDA_PARA_CONSEJO_PROCESOS3" localSheetId="4">#REF!</definedName>
    <definedName name="MSTR.BANDA_PARA_CONSEJO_PROCESOS3" localSheetId="5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2">#REF!</definedName>
    <definedName name="MSTR.BANDA_PARA_CONSEJO_PROCESOS4" localSheetId="4">#REF!</definedName>
    <definedName name="MSTR.BANDA_PARA_CONSEJO_PROCESOS4" localSheetId="5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2">#REF!</definedName>
    <definedName name="MSTR.BANDA_PARA_CONSEJO_PROCESOS5" localSheetId="4">#REF!</definedName>
    <definedName name="MSTR.BANDA_PARA_CONSEJO_PROCESOS5" localSheetId="5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2">#REF!</definedName>
    <definedName name="MSTR.BANDA_PARA_CONSEJO_PROCESOS6" localSheetId="4">#REF!</definedName>
    <definedName name="MSTR.BANDA_PARA_CONSEJO_PROCESOS6" localSheetId="5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2">#REF!</definedName>
    <definedName name="MSTR.BANDA_PARA_CONSEJO_PROCESOS7" localSheetId="4">#REF!</definedName>
    <definedName name="MSTR.BANDA_PARA_CONSEJO_PROCESOS7" localSheetId="5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2">#REF!</definedName>
    <definedName name="MSTR.BANDA_PARA_CONSEJO_PROCESOS8" localSheetId="4">#REF!</definedName>
    <definedName name="MSTR.BANDA_PARA_CONSEJO_PROCESOS8" localSheetId="5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2">#REF!</definedName>
    <definedName name="MSTR.BANDA_PARA_CONSEJO_PROCESOS9" localSheetId="4">#REF!</definedName>
    <definedName name="MSTR.BANDA_PARA_CONSEJO_PROCESOS9" localSheetId="5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2">#REF!</definedName>
    <definedName name="MSTR.Liquidación_por_Segmentos" localSheetId="4">#REF!</definedName>
    <definedName name="MSTR.Liquidación_por_Segmentos" localSheetId="5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2">#REF!</definedName>
    <definedName name="MSTR.Liquidación_por_Segmentos1" localSheetId="4">#REF!</definedName>
    <definedName name="MSTR.Liquidación_por_Segmentos1" localSheetId="5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2">#REF!</definedName>
    <definedName name="MSTR.Liquidación_por_Segmentos10" localSheetId="4">#REF!</definedName>
    <definedName name="MSTR.Liquidación_por_Segmentos10" localSheetId="5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2">#REF!</definedName>
    <definedName name="MSTR.Liquidación_por_Segmentos11" localSheetId="4">#REF!</definedName>
    <definedName name="MSTR.Liquidación_por_Segmentos11" localSheetId="5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2">#REF!</definedName>
    <definedName name="MSTR.Liquidación_por_Segmentos2" localSheetId="4">#REF!</definedName>
    <definedName name="MSTR.Liquidación_por_Segmentos2" localSheetId="5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2">#REF!</definedName>
    <definedName name="MSTR.Liquidación_por_Segmentos3" localSheetId="4">#REF!</definedName>
    <definedName name="MSTR.Liquidación_por_Segmentos3" localSheetId="5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2">#REF!</definedName>
    <definedName name="MSTR.Liquidación_por_Segmentos4" localSheetId="4">#REF!</definedName>
    <definedName name="MSTR.Liquidación_por_Segmentos4" localSheetId="5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2">#REF!</definedName>
    <definedName name="MSTR.Liquidación_por_Segmentos5" localSheetId="4">#REF!</definedName>
    <definedName name="MSTR.Liquidación_por_Segmentos5" localSheetId="5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2">#REF!</definedName>
    <definedName name="MSTR.Liquidación_por_Segmentos6" localSheetId="4">#REF!</definedName>
    <definedName name="MSTR.Liquidación_por_Segmentos6" localSheetId="5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2">#REF!</definedName>
    <definedName name="MSTR.Liquidación_por_Segmentos7" localSheetId="4">#REF!</definedName>
    <definedName name="MSTR.Liquidación_por_Segmentos7" localSheetId="5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2">#REF!</definedName>
    <definedName name="MSTR.Liquidación_por_Segmentos8" localSheetId="4">#REF!</definedName>
    <definedName name="MSTR.Liquidación_por_Segmentos8" localSheetId="5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2">#REF!</definedName>
    <definedName name="MSTR.Liquidación_por_Segmentos9" localSheetId="4">#REF!</definedName>
    <definedName name="MSTR.Liquidación_por_Segmentos9" localSheetId="5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4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4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[1]!nnn</definedName>
    <definedName name="nnn" localSheetId="2">[1]!nnn</definedName>
    <definedName name="nnn" localSheetId="3">'SN3'!nnn</definedName>
    <definedName name="nnn" localSheetId="4">'SN4'!nnn</definedName>
    <definedName name="nnn" localSheetId="5">'SN5'!nnn</definedName>
    <definedName name="nnn" localSheetId="6">'SN6'!nnn</definedName>
    <definedName name="nnn" localSheetId="7">'SN7'!nnn</definedName>
    <definedName name="nnn">Indice!nnn</definedName>
    <definedName name="nnnn" localSheetId="0">Indice!nnnn</definedName>
    <definedName name="nnnn" localSheetId="1">[1]!nnnn</definedName>
    <definedName name="nnnn" localSheetId="2">[1]!nnnn</definedName>
    <definedName name="nnnn" localSheetId="3">'SN3'!nnnn</definedName>
    <definedName name="nnnn" localSheetId="4">'SN4'!nnnn</definedName>
    <definedName name="nnnn" localSheetId="5">'SN5'!nnnn</definedName>
    <definedName name="nnnn" localSheetId="6">'SN6'!nnnn</definedName>
    <definedName name="nnnn" localSheetId="7">'SN7'!nnnn</definedName>
    <definedName name="nnnn">Indice!nnnn</definedName>
    <definedName name="nu" localSheetId="0">Indice!nu</definedName>
    <definedName name="nu" localSheetId="1">[1]!nu</definedName>
    <definedName name="nu" localSheetId="2">[1]!nu</definedName>
    <definedName name="nu" localSheetId="3">'SN3'!nu</definedName>
    <definedName name="nu" localSheetId="4">'SN4'!nu</definedName>
    <definedName name="nu" localSheetId="5">'SN5'!nu</definedName>
    <definedName name="nu" localSheetId="6">'SN6'!nu</definedName>
    <definedName name="nu" localSheetId="7">'SN7'!nu</definedName>
    <definedName name="nu">Indice!nu</definedName>
    <definedName name="nuevo">#N/A</definedName>
    <definedName name="PRINCIPAL" localSheetId="0">Indice!PRINCIPAL</definedName>
    <definedName name="PRINCIPAL" localSheetId="1">[1]!PRINCIPAL</definedName>
    <definedName name="PRINCIPAL" localSheetId="2">[1]!PRINCIPAL</definedName>
    <definedName name="PRINCIPAL" localSheetId="3">'SN3'!PRINCIPAL</definedName>
    <definedName name="PRINCIPAL" localSheetId="4">'SN4'!PRINCIPAL</definedName>
    <definedName name="PRINCIPAL" localSheetId="5">'SN5'!PRINCIPAL</definedName>
    <definedName name="PRINCIPAL" localSheetId="6">'SN6'!PRINCIPAL</definedName>
    <definedName name="PRINCIPAL" localSheetId="7">'SN7'!PRINCIPAL</definedName>
    <definedName name="PRINCIPAL">Indice!PRINCIPAL</definedName>
    <definedName name="principal_jcol">#N/A</definedName>
    <definedName name="rosa" localSheetId="0">Indice!rosa</definedName>
    <definedName name="rosa" localSheetId="1">[1]!rosa</definedName>
    <definedName name="rosa" localSheetId="2">[1]!rosa</definedName>
    <definedName name="rosa" localSheetId="3">'SN3'!rosa</definedName>
    <definedName name="rosa" localSheetId="4">'SN4'!rosa</definedName>
    <definedName name="rosa" localSheetId="5">'SN5'!rosa</definedName>
    <definedName name="rosa" localSheetId="6">'SN6'!rosa</definedName>
    <definedName name="rosa" localSheetId="7">'SN7'!rosa</definedName>
    <definedName name="rosa">Indice!rosa</definedName>
    <definedName name="rosa2" localSheetId="0">Indice!rosa2</definedName>
    <definedName name="rosa2" localSheetId="1">[1]!rosa2</definedName>
    <definedName name="rosa2" localSheetId="2">[1]!rosa2</definedName>
    <definedName name="rosa2" localSheetId="3">'SN3'!rosa2</definedName>
    <definedName name="rosa2" localSheetId="4">'SN4'!rosa2</definedName>
    <definedName name="rosa2" localSheetId="5">'SN5'!rosa2</definedName>
    <definedName name="rosa2" localSheetId="6">'SN6'!rosa2</definedName>
    <definedName name="rosa2" localSheetId="7">'SN7'!rosa2</definedName>
    <definedName name="rosa2">Indice!rosa2</definedName>
    <definedName name="v">#N/A</definedName>
    <definedName name="VV" localSheetId="0">Indice!VV</definedName>
    <definedName name="VV" localSheetId="1">[1]!VV</definedName>
    <definedName name="VV" localSheetId="2">[1]!VV</definedName>
    <definedName name="VV" localSheetId="3">'SN3'!VV</definedName>
    <definedName name="VV" localSheetId="4">'SN4'!VV</definedName>
    <definedName name="VV" localSheetId="5">'SN5'!VV</definedName>
    <definedName name="VV" localSheetId="6">'SN6'!VV</definedName>
    <definedName name="VV" localSheetId="7">'SN7'!VV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">[1]!x</definedName>
    <definedName name="x" localSheetId="2">[1]!x</definedName>
    <definedName name="x" localSheetId="3">'SN3'!x</definedName>
    <definedName name="x" localSheetId="4">'SN4'!x</definedName>
    <definedName name="x" localSheetId="5">#N/A</definedName>
    <definedName name="x" localSheetId="6">'SN6'!x</definedName>
    <definedName name="x" localSheetId="7">#N/A</definedName>
    <definedName name="x">Indice!x</definedName>
    <definedName name="XX" localSheetId="0">Indice!XX</definedName>
    <definedName name="XX" localSheetId="1">[1]!XX</definedName>
    <definedName name="XX" localSheetId="2">[1]!XX</definedName>
    <definedName name="XX" localSheetId="3">'SN3'!XX</definedName>
    <definedName name="XX" localSheetId="4">'SN4'!XX</definedName>
    <definedName name="XX" localSheetId="5">'SN5'!XX</definedName>
    <definedName name="XX" localSheetId="6">'SN6'!XX</definedName>
    <definedName name="XX" localSheetId="7">'SN7'!XX</definedName>
    <definedName name="XX">Indice!XX</definedName>
    <definedName name="xxx" localSheetId="0">Indice!xxx</definedName>
    <definedName name="xxx" localSheetId="1">[1]!xxx</definedName>
    <definedName name="xxx" localSheetId="2">[1]!xxx</definedName>
    <definedName name="xxx" localSheetId="3">'SN3'!xxx</definedName>
    <definedName name="xxx" localSheetId="4">'SN4'!xxx</definedName>
    <definedName name="xxx" localSheetId="5">'SN5'!xxx</definedName>
    <definedName name="xxx" localSheetId="6">'SN6'!xxx</definedName>
    <definedName name="xxx" localSheetId="7">'SN7'!xxx</definedName>
    <definedName name="xxx">Indice!xxx</definedName>
    <definedName name="XXXX" localSheetId="0">Indice!XXXX</definedName>
    <definedName name="XXXX" localSheetId="1">[1]!XXXX</definedName>
    <definedName name="XXXX" localSheetId="2">[1]!XXXX</definedName>
    <definedName name="XXXX" localSheetId="3">'SN3'!XXXX</definedName>
    <definedName name="XXXX" localSheetId="4">'SN4'!XXXX</definedName>
    <definedName name="XXXX" localSheetId="5">#N/A</definedName>
    <definedName name="XXXX" localSheetId="6">'SN6'!XXXX</definedName>
    <definedName name="XXXX" localSheetId="7">#N/A</definedName>
    <definedName name="XXXX">Indice!XXXX</definedName>
    <definedName name="xxxxx" localSheetId="0">Indice!xxxxx</definedName>
    <definedName name="xxxxx" localSheetId="1">[1]!xxxxx</definedName>
    <definedName name="xxxxx" localSheetId="2">[1]!xxxxx</definedName>
    <definedName name="xxxxx" localSheetId="3">'SN3'!xxxxx</definedName>
    <definedName name="xxxxx" localSheetId="4">'SN4'!xxxxx</definedName>
    <definedName name="xxxxx" localSheetId="5">#N/A</definedName>
    <definedName name="xxxxx" localSheetId="6">'SN6'!xxxxx</definedName>
    <definedName name="xxxxx" localSheetId="7">#N/A</definedName>
    <definedName name="xxxxx">Indice!xxxxx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7" l="1"/>
  <c r="E45" i="17"/>
  <c r="F45" i="17"/>
  <c r="G45" i="17"/>
  <c r="H45" i="17"/>
  <c r="I45" i="17"/>
  <c r="J45" i="17"/>
  <c r="K45" i="17"/>
  <c r="L45" i="17"/>
  <c r="M45" i="17"/>
  <c r="N45" i="17"/>
  <c r="O45" i="17"/>
  <c r="C45" i="17"/>
  <c r="G22" i="1" l="1"/>
  <c r="O47" i="17" l="1"/>
  <c r="N47" i="17"/>
  <c r="M47" i="17"/>
  <c r="L47" i="17"/>
  <c r="K47" i="17"/>
  <c r="J47" i="17"/>
  <c r="I47" i="17"/>
  <c r="H47" i="17"/>
  <c r="G47" i="17"/>
  <c r="F47" i="17"/>
  <c r="E47" i="17"/>
  <c r="D47" i="17"/>
  <c r="C47" i="17"/>
  <c r="O50" i="17" l="1"/>
  <c r="O49" i="17" l="1"/>
  <c r="C22" i="17" l="1"/>
  <c r="C27" i="17"/>
  <c r="C23" i="17"/>
  <c r="C30" i="17"/>
  <c r="C26" i="17"/>
  <c r="C21" i="17"/>
  <c r="C29" i="17"/>
  <c r="C25" i="17"/>
  <c r="C20" i="17"/>
  <c r="C28" i="17"/>
  <c r="C24" i="17"/>
  <c r="C49" i="17"/>
  <c r="C19" i="17" l="1"/>
  <c r="C15" i="17" l="1"/>
  <c r="D11" i="17" l="1"/>
  <c r="D14" i="17"/>
  <c r="D9" i="17"/>
  <c r="D8" i="17"/>
  <c r="D13" i="17"/>
  <c r="D7" i="17"/>
  <c r="D12" i="17"/>
  <c r="D6" i="17"/>
  <c r="D10" i="17"/>
  <c r="D5" i="17"/>
  <c r="D4" i="17" l="1"/>
  <c r="D15" i="17" s="1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C64" i="17"/>
  <c r="D49" i="17"/>
  <c r="F49" i="17"/>
  <c r="G49" i="17"/>
  <c r="H49" i="17"/>
  <c r="I49" i="17"/>
  <c r="J49" i="17"/>
  <c r="K49" i="17"/>
  <c r="L49" i="17"/>
  <c r="M49" i="17"/>
  <c r="N49" i="17"/>
  <c r="E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D58" i="17" l="1"/>
  <c r="D55" i="17"/>
  <c r="D54" i="17"/>
  <c r="D63" i="17"/>
  <c r="D59" i="17"/>
  <c r="D60" i="17"/>
  <c r="D62" i="17"/>
  <c r="D56" i="17"/>
  <c r="D61" i="17"/>
  <c r="C78" i="17"/>
  <c r="C77" i="17"/>
  <c r="C80" i="17"/>
  <c r="C76" i="17"/>
  <c r="C79" i="17"/>
  <c r="C75" i="17"/>
  <c r="C71" i="17"/>
  <c r="C73" i="17"/>
  <c r="C72" i="17"/>
  <c r="K8" i="10"/>
  <c r="I8" i="10"/>
  <c r="C31" i="17" l="1"/>
  <c r="D57" i="17"/>
  <c r="D64" i="17" s="1"/>
  <c r="C74" i="17"/>
  <c r="C81" i="17" s="1"/>
  <c r="K8" i="8"/>
  <c r="I8" i="8"/>
  <c r="E12" i="16" l="1"/>
  <c r="E16" i="16"/>
  <c r="E15" i="16"/>
  <c r="E14" i="16"/>
  <c r="E13" i="16"/>
  <c r="E11" i="16"/>
  <c r="E9" i="16"/>
  <c r="E8" i="16"/>
  <c r="F22" i="1" l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<sst xmlns="http://schemas.openxmlformats.org/spreadsheetml/2006/main" count="259" uniqueCount="70">
  <si>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</si>
  <si>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</si>
  <si>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</si>
  <si>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</si>
  <si>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</si>
  <si>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</si>
  <si>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</si>
  <si>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</si>
  <si>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</si>
  <si>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</si>
  <si>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</si>
  <si>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</si>
  <si>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</si>
  <si>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</si>
  <si>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</si>
  <si>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</si>
  <si>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</si>
  <si>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</si>
  <si>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</si>
  <si>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</si>
  <si>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</si>
  <si>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</si>
  <si>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</si>
  <si>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</si>
  <si>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</si>
  <si>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</si>
  <si>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</si>
  <si>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</si>
  <si>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</si>
  <si>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</si>
  <si>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</si>
  <si>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</si>
  <si>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</si>
  <si>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</si>
  <si>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</si>
  <si>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</si>
  <si>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</si>
  <si>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</si>
  <si>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</si>
  <si>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</si>
  <si>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</si>
  <si>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</si>
  <si>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</si>
  <si>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</si>
  <si>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</si>
  <si>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</si>
  <si>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</si>
  <si>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</si>
  <si>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</si>
  <si>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</si>
  <si>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</si>
  <si>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</si>
  <si>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</si>
  <si>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</si>
  <si>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</si>
  <si>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</si>
  <si>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</si>
  <si>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t>Evolución de la cobertura de la demanda de las Islas Baleares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</si>
  <si>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</si>
  <si>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</si>
  <si>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</si>
  <si>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</si>
  <si>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</si>
  <si>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</si>
  <si>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</si>
  <si>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</si>
  <si>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</si>
  <si>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(5)</t>
    </r>
  </si>
  <si>
    <t>Junio 2018</t>
  </si>
  <si>
    <t>%18/17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</si>
</sst>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[$-C0A]mmm\-yy;@"/>
    <numFmt numFmtId="168" formatCode="0.0\ \ \ \ _)"/>
    <numFmt numFmtId="169" formatCode="0.0"/>
  </numFmts>
  <fonts count="3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3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166" fontId="7" fillId="0" borderId="0" xfId="4" applyFont="1" applyFill="1" applyBorder="1" applyAlignment="1" applyProtection="1"/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5" fontId="5" fillId="0" borderId="0" xfId="2" applyNumberFormat="1" applyFont="1" applyFill="1" applyBorder="1" applyAlignment="1" applyProtection="1">
      <alignment horizontal="left"/>
    </xf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8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8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8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9" fontId="5" fillId="2" borderId="0" xfId="4" applyNumberFormat="1" applyFont="1" applyFill="1" applyBorder="1" applyAlignment="1" applyProtection="1">
      <alignment horizontal="right"/>
    </xf>
    <xf numFmtId="169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65" fontId="7" fillId="2" borderId="0" xfId="4" applyNumberFormat="1" applyFont="1" applyFill="1" applyBorder="1" applyAlignment="1" applyProtection="1">
      <alignment horizontal="right"/>
    </xf>
    <xf numFmtId="0" fontId="30" fillId="0" borderId="0" xfId="6" applyFont="1" applyFill="1" applyBorder="1" applyProtection="1"/>
    <xf numFmtId="0" fontId="31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7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</cellXfs>
  <cellStyles count="13">
    <cellStyle name="Hipervínculo 2" xfId="12"/>
    <cellStyle name="Hipervínculo 3" xfId="9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A0A0A0"/>
      <color rgb="FF6FB114"/>
      <color rgb="FFE48500"/>
      <color rgb="FF666666"/>
      <color rgb="FF8FA2D4"/>
      <color rgb="FF9A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Pt>
            <c:idx val="11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6260162601626016"/>
                  <c:y val="1.2418171993206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658536585365855"/>
                  <c:y val="0.173856337810714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284552845528454"/>
                  <c:y val="0.112091438937779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858711990269509"/>
                  <c:y val="0.136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0984341591447411"/>
                  <c:y val="7.58387370696309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34946546315857"/>
                      <c:h val="0.1107109773043075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0650419307342679"/>
                  <c:y val="-9.31372549019612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13658536585365855"/>
                  <c:y val="-0.235220009263547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3577248575635362"/>
                  <c:y val="-5.44391693685348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512195121951219E-2"/>
                  <c:y val="-0.18935618341824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14308943089430895"/>
                  <c:y val="-0.127232129072101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1'!$B$19:$B$30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'Data 1'!$C$19:$C$30</c:f>
              <c:numCache>
                <c:formatCode>#,##0.0</c:formatCode>
                <c:ptCount val="12"/>
                <c:pt idx="0">
                  <c:v>38.499999999999993</c:v>
                </c:pt>
                <c:pt idx="1">
                  <c:v>11.2</c:v>
                </c:pt>
                <c:pt idx="2">
                  <c:v>14.8</c:v>
                </c:pt>
                <c:pt idx="3">
                  <c:v>6.9</c:v>
                </c:pt>
                <c:pt idx="4">
                  <c:v>0.3</c:v>
                </c:pt>
                <c:pt idx="5">
                  <c:v>0.6</c:v>
                </c:pt>
                <c:pt idx="6">
                  <c:v>2.7</c:v>
                </c:pt>
                <c:pt idx="7">
                  <c:v>2.7</c:v>
                </c:pt>
                <c:pt idx="8">
                  <c:v>0</c:v>
                </c:pt>
                <c:pt idx="9">
                  <c:v>2.2000000000000002</c:v>
                </c:pt>
                <c:pt idx="10">
                  <c:v>0</c:v>
                </c:pt>
                <c:pt idx="11">
                  <c:v>20.100000000000001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20487804878048779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886178861788618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6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40650406504065"/>
                  <c:y val="0.264705882352941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9268292682926828"/>
                  <c:y val="0.22303921568627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59336790218295"/>
                      <c:h val="0.115612938088621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31869918699186994"/>
                  <c:y val="9.31372549019607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9593495934959352"/>
                  <c:y val="-1.47058823529411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0487804878048779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9431022341719457E-2"/>
                  <c:y val="-0.139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3702554253888996"/>
                  <c:y val="-0.139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25040650406504067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1'!$B$4:$B$14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'Data 1'!$D$4:$D$14</c:f>
              <c:numCache>
                <c:formatCode>#,##0.0</c:formatCode>
                <c:ptCount val="11"/>
                <c:pt idx="0">
                  <c:v>20.40000000000002</c:v>
                </c:pt>
                <c:pt idx="1">
                  <c:v>7.9</c:v>
                </c:pt>
                <c:pt idx="2">
                  <c:v>26.3</c:v>
                </c:pt>
                <c:pt idx="3">
                  <c:v>37.299999999999997</c:v>
                </c:pt>
                <c:pt idx="4">
                  <c:v>0.6</c:v>
                </c:pt>
                <c:pt idx="5">
                  <c:v>0.5</c:v>
                </c:pt>
                <c:pt idx="6">
                  <c:v>1.6</c:v>
                </c:pt>
                <c:pt idx="7">
                  <c:v>1.6</c:v>
                </c:pt>
                <c:pt idx="8">
                  <c:v>0.2</c:v>
                </c:pt>
                <c:pt idx="9">
                  <c:v>3.5</c:v>
                </c:pt>
                <c:pt idx="10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1'!$B$36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1'!$C$36:$O$36</c:f>
              <c:numCache>
                <c:formatCode>#,##0</c:formatCode>
                <c:ptCount val="13"/>
                <c:pt idx="0">
                  <c:v>269.448824</c:v>
                </c:pt>
                <c:pt idx="1">
                  <c:v>273.73169999999999</c:v>
                </c:pt>
                <c:pt idx="2">
                  <c:v>264.55904900000002</c:v>
                </c:pt>
                <c:pt idx="3">
                  <c:v>238.12548799999999</c:v>
                </c:pt>
                <c:pt idx="4">
                  <c:v>197.28790599999999</c:v>
                </c:pt>
                <c:pt idx="5">
                  <c:v>153.25211400000001</c:v>
                </c:pt>
                <c:pt idx="6">
                  <c:v>204.441261</c:v>
                </c:pt>
                <c:pt idx="7">
                  <c:v>198.55498600000001</c:v>
                </c:pt>
                <c:pt idx="8">
                  <c:v>192.79489100000001</c:v>
                </c:pt>
                <c:pt idx="9">
                  <c:v>199.82148100000001</c:v>
                </c:pt>
                <c:pt idx="10">
                  <c:v>183.05607699999999</c:v>
                </c:pt>
                <c:pt idx="11">
                  <c:v>186.85690500000001</c:v>
                </c:pt>
                <c:pt idx="12">
                  <c:v>208.82671199999999</c:v>
                </c:pt>
              </c:numCache>
            </c:numRef>
          </c:val>
        </c:ser>
        <c:ser>
          <c:idx val="8"/>
          <c:order val="1"/>
          <c:tx>
            <c:strRef>
              <c:f>'Data 1'!$B$50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1'!$C$50:$O$50</c:f>
              <c:numCache>
                <c:formatCode>#,##0</c:formatCode>
                <c:ptCount val="13"/>
                <c:pt idx="0">
                  <c:v>138.08132899999998</c:v>
                </c:pt>
                <c:pt idx="1">
                  <c:v>169.47407700000002</c:v>
                </c:pt>
                <c:pt idx="2">
                  <c:v>175.057468</c:v>
                </c:pt>
                <c:pt idx="3">
                  <c:v>126.50648599999998</c:v>
                </c:pt>
                <c:pt idx="4">
                  <c:v>103.83457399999999</c:v>
                </c:pt>
                <c:pt idx="5">
                  <c:v>87.397019</c:v>
                </c:pt>
                <c:pt idx="6">
                  <c:v>98.023963999999992</c:v>
                </c:pt>
                <c:pt idx="7">
                  <c:v>94.930305000000004</c:v>
                </c:pt>
                <c:pt idx="8">
                  <c:v>98.877566999999999</c:v>
                </c:pt>
                <c:pt idx="9">
                  <c:v>97.027343999999999</c:v>
                </c:pt>
                <c:pt idx="10">
                  <c:v>94.441594000000009</c:v>
                </c:pt>
                <c:pt idx="11">
                  <c:v>117.66864199999999</c:v>
                </c:pt>
                <c:pt idx="12">
                  <c:v>142.05920400000002</c:v>
                </c:pt>
              </c:numCache>
            </c:numRef>
          </c:val>
        </c:ser>
        <c:ser>
          <c:idx val="3"/>
          <c:order val="2"/>
          <c:tx>
            <c:strRef>
              <c:f>'Data 1'!$B$39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1'!$C$39:$O$39</c:f>
              <c:numCache>
                <c:formatCode>#,##0</c:formatCode>
                <c:ptCount val="13"/>
                <c:pt idx="0">
                  <c:v>13.028306000000001</c:v>
                </c:pt>
                <c:pt idx="1">
                  <c:v>35.387374999999999</c:v>
                </c:pt>
                <c:pt idx="2">
                  <c:v>56.26361</c:v>
                </c:pt>
                <c:pt idx="3">
                  <c:v>13.675324</c:v>
                </c:pt>
                <c:pt idx="4">
                  <c:v>40.854672000000001</c:v>
                </c:pt>
                <c:pt idx="5">
                  <c:v>60.509489000000002</c:v>
                </c:pt>
                <c:pt idx="6">
                  <c:v>36.223999999999997</c:v>
                </c:pt>
                <c:pt idx="7">
                  <c:v>31.199051000000001</c:v>
                </c:pt>
                <c:pt idx="8">
                  <c:v>48.598584000000002</c:v>
                </c:pt>
                <c:pt idx="9">
                  <c:v>39.438366000000002</c:v>
                </c:pt>
                <c:pt idx="10">
                  <c:v>49.091298000000002</c:v>
                </c:pt>
                <c:pt idx="11">
                  <c:v>46.113312999999998</c:v>
                </c:pt>
                <c:pt idx="12">
                  <c:v>37.047496000000002</c:v>
                </c:pt>
              </c:numCache>
            </c:numRef>
          </c:val>
        </c:ser>
        <c:ser>
          <c:idx val="5"/>
          <c:order val="3"/>
          <c:tx>
            <c:strRef>
              <c:f>'Data 1'!$B$41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1'!$C$41:$O$41</c:f>
              <c:numCache>
                <c:formatCode>#,##0</c:formatCode>
                <c:ptCount val="13"/>
                <c:pt idx="0">
                  <c:v>0.13</c:v>
                </c:pt>
                <c:pt idx="1">
                  <c:v>0.17599999999999999</c:v>
                </c:pt>
                <c:pt idx="2">
                  <c:v>0.17199999999999999</c:v>
                </c:pt>
                <c:pt idx="3">
                  <c:v>0.183</c:v>
                </c:pt>
                <c:pt idx="4">
                  <c:v>0.19500000000000001</c:v>
                </c:pt>
                <c:pt idx="5">
                  <c:v>0.34300000000000003</c:v>
                </c:pt>
                <c:pt idx="6">
                  <c:v>0.38200000000000001</c:v>
                </c:pt>
                <c:pt idx="7">
                  <c:v>0.253</c:v>
                </c:pt>
                <c:pt idx="8">
                  <c:v>0.32400000000000001</c:v>
                </c:pt>
                <c:pt idx="9">
                  <c:v>0.40600000000000003</c:v>
                </c:pt>
                <c:pt idx="10">
                  <c:v>0.28299999999999997</c:v>
                </c:pt>
                <c:pt idx="11">
                  <c:v>0.22900000000000001</c:v>
                </c:pt>
                <c:pt idx="12">
                  <c:v>0.16425999999999999</c:v>
                </c:pt>
              </c:numCache>
            </c:numRef>
          </c:val>
        </c:ser>
        <c:ser>
          <c:idx val="6"/>
          <c:order val="4"/>
          <c:tx>
            <c:strRef>
              <c:f>'Data 1'!$B$42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1'!$C$42:$O$42</c:f>
              <c:numCache>
                <c:formatCode>#,##0</c:formatCode>
                <c:ptCount val="13"/>
                <c:pt idx="0">
                  <c:v>13.302</c:v>
                </c:pt>
                <c:pt idx="1">
                  <c:v>13.3</c:v>
                </c:pt>
                <c:pt idx="2">
                  <c:v>12.436999999999999</c:v>
                </c:pt>
                <c:pt idx="3">
                  <c:v>10.18</c:v>
                </c:pt>
                <c:pt idx="4">
                  <c:v>9.7210000000000001</c:v>
                </c:pt>
                <c:pt idx="5">
                  <c:v>7.258</c:v>
                </c:pt>
                <c:pt idx="6">
                  <c:v>5.556</c:v>
                </c:pt>
                <c:pt idx="7">
                  <c:v>7.0149999999999997</c:v>
                </c:pt>
                <c:pt idx="8">
                  <c:v>5.3579999999999997</c:v>
                </c:pt>
                <c:pt idx="9">
                  <c:v>10.208</c:v>
                </c:pt>
                <c:pt idx="10">
                  <c:v>11.491</c:v>
                </c:pt>
                <c:pt idx="11">
                  <c:v>11.878</c:v>
                </c:pt>
                <c:pt idx="12">
                  <c:v>11.6364</c:v>
                </c:pt>
              </c:numCache>
            </c:numRef>
          </c:val>
        </c:ser>
        <c:ser>
          <c:idx val="7"/>
          <c:order val="5"/>
          <c:tx>
            <c:strRef>
              <c:f>'Data 1'!$B$43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1'!$C$43:$O$43</c:f>
              <c:numCache>
                <c:formatCode>#,##0</c:formatCode>
                <c:ptCount val="13"/>
                <c:pt idx="0">
                  <c:v>0.16400000000000001</c:v>
                </c:pt>
                <c:pt idx="1">
                  <c:v>7.5999999999999998E-2</c:v>
                </c:pt>
                <c:pt idx="2">
                  <c:v>7.2999999999999995E-2</c:v>
                </c:pt>
                <c:pt idx="3">
                  <c:v>8.6999999999999994E-2</c:v>
                </c:pt>
                <c:pt idx="4">
                  <c:v>0.106</c:v>
                </c:pt>
                <c:pt idx="5">
                  <c:v>0.127</c:v>
                </c:pt>
                <c:pt idx="6">
                  <c:v>0.13700000000000001</c:v>
                </c:pt>
                <c:pt idx="7">
                  <c:v>0.219</c:v>
                </c:pt>
                <c:pt idx="8">
                  <c:v>0.16600000000000001</c:v>
                </c:pt>
                <c:pt idx="9">
                  <c:v>0.184</c:v>
                </c:pt>
                <c:pt idx="10">
                  <c:v>0.13100000000000001</c:v>
                </c:pt>
                <c:pt idx="11">
                  <c:v>0.128</c:v>
                </c:pt>
                <c:pt idx="12">
                  <c:v>0.12690000000000001</c:v>
                </c:pt>
              </c:numCache>
            </c:numRef>
          </c:val>
        </c:ser>
        <c:ser>
          <c:idx val="4"/>
          <c:order val="6"/>
          <c:tx>
            <c:strRef>
              <c:f>'Data 1'!$B$44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1'!$C$44:$O$44</c:f>
              <c:numCache>
                <c:formatCode>#,##0</c:formatCode>
                <c:ptCount val="13"/>
                <c:pt idx="0">
                  <c:v>2.7770000000000001</c:v>
                </c:pt>
                <c:pt idx="1">
                  <c:v>3.0590000000000002</c:v>
                </c:pt>
                <c:pt idx="2">
                  <c:v>3.488</c:v>
                </c:pt>
                <c:pt idx="3">
                  <c:v>3.2160000000000002</c:v>
                </c:pt>
                <c:pt idx="4">
                  <c:v>3.35</c:v>
                </c:pt>
                <c:pt idx="5">
                  <c:v>3.0990000000000002</c:v>
                </c:pt>
                <c:pt idx="6">
                  <c:v>3.6</c:v>
                </c:pt>
                <c:pt idx="7">
                  <c:v>3.1829999999999998</c:v>
                </c:pt>
                <c:pt idx="8">
                  <c:v>3.0840000000000001</c:v>
                </c:pt>
                <c:pt idx="9">
                  <c:v>2.2949999999999999</c:v>
                </c:pt>
                <c:pt idx="10">
                  <c:v>1.982</c:v>
                </c:pt>
                <c:pt idx="11">
                  <c:v>2.5790000000000002</c:v>
                </c:pt>
                <c:pt idx="12">
                  <c:v>3.3290199999999999</c:v>
                </c:pt>
              </c:numCache>
            </c:numRef>
          </c:val>
        </c:ser>
        <c:ser>
          <c:idx val="10"/>
          <c:order val="7"/>
          <c:tx>
            <c:strRef>
              <c:f>'Data 1'!$B$45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1'!$C$45:$O$45</c:f>
              <c:numCache>
                <c:formatCode>#,##0</c:formatCode>
                <c:ptCount val="13"/>
                <c:pt idx="0">
                  <c:v>14.0465</c:v>
                </c:pt>
                <c:pt idx="1">
                  <c:v>14.055999999999999</c:v>
                </c:pt>
                <c:pt idx="2">
                  <c:v>14.3255</c:v>
                </c:pt>
                <c:pt idx="3">
                  <c:v>15.0265</c:v>
                </c:pt>
                <c:pt idx="4">
                  <c:v>13.983000000000001</c:v>
                </c:pt>
                <c:pt idx="5">
                  <c:v>11.279</c:v>
                </c:pt>
                <c:pt idx="6">
                  <c:v>9.9819999999999993</c:v>
                </c:pt>
                <c:pt idx="7">
                  <c:v>7.4814999999999996</c:v>
                </c:pt>
                <c:pt idx="8">
                  <c:v>4.4560000000000004</c:v>
                </c:pt>
                <c:pt idx="9">
                  <c:v>11.2</c:v>
                </c:pt>
                <c:pt idx="10">
                  <c:v>10.486499999999999</c:v>
                </c:pt>
                <c:pt idx="11">
                  <c:v>10.5245</c:v>
                </c:pt>
                <c:pt idx="12">
                  <c:v>14.321809999999999</c:v>
                </c:pt>
              </c:numCache>
            </c:numRef>
          </c:val>
        </c:ser>
        <c:ser>
          <c:idx val="0"/>
          <c:order val="8"/>
          <c:tx>
            <c:strRef>
              <c:f>'Data 1'!$B$46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'Data 1'!$C$46:$O$46</c:f>
              <c:numCache>
                <c:formatCode>#,##0</c:formatCode>
                <c:ptCount val="13"/>
                <c:pt idx="0">
                  <c:v>14.0465</c:v>
                </c:pt>
                <c:pt idx="1">
                  <c:v>14.055999999999999</c:v>
                </c:pt>
                <c:pt idx="2">
                  <c:v>14.3255</c:v>
                </c:pt>
                <c:pt idx="3">
                  <c:v>15.0265</c:v>
                </c:pt>
                <c:pt idx="4">
                  <c:v>13.983000000000001</c:v>
                </c:pt>
                <c:pt idx="5">
                  <c:v>11.279</c:v>
                </c:pt>
                <c:pt idx="6">
                  <c:v>9.9819999999999993</c:v>
                </c:pt>
                <c:pt idx="7">
                  <c:v>7.4814999999999996</c:v>
                </c:pt>
                <c:pt idx="8">
                  <c:v>4.4560000000000004</c:v>
                </c:pt>
                <c:pt idx="9">
                  <c:v>11.2</c:v>
                </c:pt>
                <c:pt idx="10">
                  <c:v>10.486499999999999</c:v>
                </c:pt>
                <c:pt idx="11">
                  <c:v>10.5245</c:v>
                </c:pt>
                <c:pt idx="12">
                  <c:v>14.321809999999999</c:v>
                </c:pt>
              </c:numCache>
            </c:numRef>
          </c:val>
        </c:ser>
        <c:ser>
          <c:idx val="9"/>
          <c:order val="9"/>
          <c:tx>
            <c:strRef>
              <c:f>'Data 1'!$B$48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numRef>
              <c:f>'Data 1'!$C$35:$O$35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1'!$C$48:$O$48</c:f>
              <c:numCache>
                <c:formatCode>#,##0</c:formatCode>
                <c:ptCount val="13"/>
                <c:pt idx="0">
                  <c:v>114.23341499999999</c:v>
                </c:pt>
                <c:pt idx="1">
                  <c:v>155.21145899999999</c:v>
                </c:pt>
                <c:pt idx="2">
                  <c:v>166.87624500000001</c:v>
                </c:pt>
                <c:pt idx="3">
                  <c:v>116.104623</c:v>
                </c:pt>
                <c:pt idx="4">
                  <c:v>93.285021</c:v>
                </c:pt>
                <c:pt idx="5">
                  <c:v>70.161934000000002</c:v>
                </c:pt>
                <c:pt idx="6">
                  <c:v>91.766864999999996</c:v>
                </c:pt>
                <c:pt idx="7">
                  <c:v>86.203828999999999</c:v>
                </c:pt>
                <c:pt idx="8">
                  <c:v>99.993398999999997</c:v>
                </c:pt>
                <c:pt idx="9">
                  <c:v>89.996875000000003</c:v>
                </c:pt>
                <c:pt idx="10">
                  <c:v>66.467461999999998</c:v>
                </c:pt>
                <c:pt idx="11">
                  <c:v>89.565090999999995</c:v>
                </c:pt>
                <c:pt idx="12">
                  <c:v>108.5852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8197560"/>
        <c:axId val="250549720"/>
      </c:barChart>
      <c:dateAx>
        <c:axId val="248197560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0549720"/>
        <c:crosses val="autoZero"/>
        <c:auto val="1"/>
        <c:lblOffset val="100"/>
        <c:baseTimeUnit val="months"/>
      </c:dateAx>
      <c:valAx>
        <c:axId val="250549720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1259409217961418"/>
              <c:y val="0.932630652953408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197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560975609756085"/>
                  <c:y val="1.47058823529410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845528455284552"/>
                  <c:y val="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032520325203254"/>
                  <c:y val="0.218137254901960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0162601626016263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1544715447154466"/>
                  <c:y val="-0.1519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1071097730430755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1'!$B$54:$B$63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1'!$D$54:$D$63</c:f>
              <c:numCache>
                <c:formatCode>#,##0.0</c:formatCode>
                <c:ptCount val="10"/>
                <c:pt idx="0">
                  <c:v>17.600000000000001</c:v>
                </c:pt>
                <c:pt idx="1">
                  <c:v>19.8</c:v>
                </c:pt>
                <c:pt idx="2">
                  <c:v>17.100000000000001</c:v>
                </c:pt>
                <c:pt idx="3">
                  <c:v>30.699999999999989</c:v>
                </c:pt>
                <c:pt idx="4">
                  <c:v>0</c:v>
                </c:pt>
                <c:pt idx="5">
                  <c:v>0.1</c:v>
                </c:pt>
                <c:pt idx="6">
                  <c:v>0.4</c:v>
                </c:pt>
                <c:pt idx="7">
                  <c:v>8.3000000000000007</c:v>
                </c:pt>
                <c:pt idx="8">
                  <c:v>5.9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560975609756097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959362396773573"/>
                  <c:y val="0.13235294117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5934959349593497"/>
                  <c:y val="-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1'!$B$71:$B$80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1'!$C$71:$C$80</c:f>
              <c:numCache>
                <c:formatCode>#,##0.0</c:formatCode>
                <c:ptCount val="10"/>
                <c:pt idx="0">
                  <c:v>23.3</c:v>
                </c:pt>
                <c:pt idx="1">
                  <c:v>2.9</c:v>
                </c:pt>
                <c:pt idx="2">
                  <c:v>28.2</c:v>
                </c:pt>
                <c:pt idx="3">
                  <c:v>33.400000000000006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8.1999999999999993</c:v>
                </c:pt>
                <c:pt idx="8">
                  <c:v>3.7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1'!$B$85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1'!$C$85:$O$85</c:f>
              <c:numCache>
                <c:formatCode>#,##0</c:formatCode>
                <c:ptCount val="13"/>
                <c:pt idx="0">
                  <c:v>0.27100000000000002</c:v>
                </c:pt>
                <c:pt idx="1">
                  <c:v>0.27500000000000002</c:v>
                </c:pt>
                <c:pt idx="2">
                  <c:v>0.28799999999999998</c:v>
                </c:pt>
                <c:pt idx="3">
                  <c:v>0.26700000000000002</c:v>
                </c:pt>
                <c:pt idx="4">
                  <c:v>0.29399999999999998</c:v>
                </c:pt>
                <c:pt idx="5">
                  <c:v>0.27400000000000002</c:v>
                </c:pt>
                <c:pt idx="6">
                  <c:v>0.312</c:v>
                </c:pt>
                <c:pt idx="7">
                  <c:v>0.27900000000000003</c:v>
                </c:pt>
                <c:pt idx="8">
                  <c:v>3.5000000000000003E-2</c:v>
                </c:pt>
                <c:pt idx="9">
                  <c:v>0.31</c:v>
                </c:pt>
                <c:pt idx="10">
                  <c:v>0.27700000000000002</c:v>
                </c:pt>
                <c:pt idx="11">
                  <c:v>0.309</c:v>
                </c:pt>
                <c:pt idx="12">
                  <c:v>9.495E-3</c:v>
                </c:pt>
              </c:numCache>
            </c:numRef>
          </c:val>
        </c:ser>
        <c:ser>
          <c:idx val="8"/>
          <c:order val="1"/>
          <c:tx>
            <c:strRef>
              <c:f>'Data 1'!$B$97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1'!$C$97:$O$97</c:f>
              <c:numCache>
                <c:formatCode>#,##0</c:formatCode>
                <c:ptCount val="13"/>
                <c:pt idx="0">
                  <c:v>446.480816</c:v>
                </c:pt>
                <c:pt idx="1">
                  <c:v>457.45119</c:v>
                </c:pt>
                <c:pt idx="2">
                  <c:v>470.14176099999997</c:v>
                </c:pt>
                <c:pt idx="3">
                  <c:v>444.23810800000001</c:v>
                </c:pt>
                <c:pt idx="4">
                  <c:v>458.330894</c:v>
                </c:pt>
                <c:pt idx="5">
                  <c:v>421.159266</c:v>
                </c:pt>
                <c:pt idx="6">
                  <c:v>436.85727299999996</c:v>
                </c:pt>
                <c:pt idx="7">
                  <c:v>442.83554800000002</c:v>
                </c:pt>
                <c:pt idx="8">
                  <c:v>401.33550700000001</c:v>
                </c:pt>
                <c:pt idx="9">
                  <c:v>391.717646</c:v>
                </c:pt>
                <c:pt idx="10">
                  <c:v>384.12332100000003</c:v>
                </c:pt>
                <c:pt idx="11">
                  <c:v>386.90808400000003</c:v>
                </c:pt>
                <c:pt idx="12">
                  <c:v>388.44864800000005</c:v>
                </c:pt>
              </c:numCache>
            </c:numRef>
          </c:val>
        </c:ser>
        <c:ser>
          <c:idx val="1"/>
          <c:order val="2"/>
          <c:tx>
            <c:strRef>
              <c:f>'Data 1'!$B$89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1'!$C$89:$O$89</c:f>
              <c:numCache>
                <c:formatCode>#,##0</c:formatCode>
                <c:ptCount val="13"/>
                <c:pt idx="0">
                  <c:v>214.87389200000001</c:v>
                </c:pt>
                <c:pt idx="1">
                  <c:v>231.39176800000001</c:v>
                </c:pt>
                <c:pt idx="2">
                  <c:v>261.57627100000002</c:v>
                </c:pt>
                <c:pt idx="3">
                  <c:v>236.36961299999999</c:v>
                </c:pt>
                <c:pt idx="4">
                  <c:v>290.26285000000001</c:v>
                </c:pt>
                <c:pt idx="5">
                  <c:v>281.88219600000002</c:v>
                </c:pt>
                <c:pt idx="6">
                  <c:v>255.62062399999999</c:v>
                </c:pt>
                <c:pt idx="7">
                  <c:v>235.47992300000001</c:v>
                </c:pt>
                <c:pt idx="8">
                  <c:v>216.34833599999999</c:v>
                </c:pt>
                <c:pt idx="9">
                  <c:v>262.50199300000003</c:v>
                </c:pt>
                <c:pt idx="10">
                  <c:v>248.20240100000001</c:v>
                </c:pt>
                <c:pt idx="11">
                  <c:v>250.24248700000001</c:v>
                </c:pt>
                <c:pt idx="12">
                  <c:v>238.041312</c:v>
                </c:pt>
              </c:numCache>
            </c:numRef>
          </c:val>
        </c:ser>
        <c:ser>
          <c:idx val="6"/>
          <c:order val="3"/>
          <c:tx>
            <c:strRef>
              <c:f>'Data 1'!$B$90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1'!$C$90:$O$90</c:f>
              <c:numCache>
                <c:formatCode>#,##0</c:formatCode>
                <c:ptCount val="13"/>
                <c:pt idx="0">
                  <c:v>2.2291949999999998</c:v>
                </c:pt>
                <c:pt idx="1">
                  <c:v>3.1143130000000001</c:v>
                </c:pt>
                <c:pt idx="2">
                  <c:v>2.4583379999999999</c:v>
                </c:pt>
                <c:pt idx="3">
                  <c:v>2.340878</c:v>
                </c:pt>
                <c:pt idx="4">
                  <c:v>0.99089499999999997</c:v>
                </c:pt>
                <c:pt idx="5">
                  <c:v>0.81137000000000004</c:v>
                </c:pt>
                <c:pt idx="6">
                  <c:v>1.301668</c:v>
                </c:pt>
                <c:pt idx="7">
                  <c:v>2.2628509999999999</c:v>
                </c:pt>
                <c:pt idx="8">
                  <c:v>1.7680279999999999</c:v>
                </c:pt>
                <c:pt idx="9">
                  <c:v>1.6107180000000001</c:v>
                </c:pt>
                <c:pt idx="10">
                  <c:v>2.2696900000000002</c:v>
                </c:pt>
                <c:pt idx="11">
                  <c:v>2.0593919999999999</c:v>
                </c:pt>
                <c:pt idx="12">
                  <c:v>2.4054120000000001</c:v>
                </c:pt>
              </c:numCache>
            </c:numRef>
          </c:val>
        </c:ser>
        <c:ser>
          <c:idx val="7"/>
          <c:order val="4"/>
          <c:tx>
            <c:strRef>
              <c:f>'Data 1'!$B$91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1'!$C$91:$O$91</c:f>
              <c:numCache>
                <c:formatCode>#,##0</c:formatCode>
                <c:ptCount val="13"/>
                <c:pt idx="0">
                  <c:v>40.161999999999999</c:v>
                </c:pt>
                <c:pt idx="1">
                  <c:v>50.389000000000003</c:v>
                </c:pt>
                <c:pt idx="2">
                  <c:v>47.396999999999998</c:v>
                </c:pt>
                <c:pt idx="3">
                  <c:v>54.584000000000003</c:v>
                </c:pt>
                <c:pt idx="4">
                  <c:v>21.312000000000001</c:v>
                </c:pt>
                <c:pt idx="5">
                  <c:v>24.044004999999999</c:v>
                </c:pt>
                <c:pt idx="6">
                  <c:v>39.853000000000002</c:v>
                </c:pt>
                <c:pt idx="7">
                  <c:v>57.039000000000001</c:v>
                </c:pt>
                <c:pt idx="8">
                  <c:v>46.216000000000001</c:v>
                </c:pt>
                <c:pt idx="9">
                  <c:v>50.514000000000003</c:v>
                </c:pt>
                <c:pt idx="10">
                  <c:v>45.558</c:v>
                </c:pt>
                <c:pt idx="11">
                  <c:v>55.354999999999997</c:v>
                </c:pt>
                <c:pt idx="12">
                  <c:v>58.549861</c:v>
                </c:pt>
              </c:numCache>
            </c:numRef>
          </c:val>
        </c:ser>
        <c:ser>
          <c:idx val="4"/>
          <c:order val="5"/>
          <c:tx>
            <c:strRef>
              <c:f>'Data 1'!$B$92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1'!$C$92:$O$92</c:f>
              <c:numCache>
                <c:formatCode>#,##0</c:formatCode>
                <c:ptCount val="13"/>
                <c:pt idx="0">
                  <c:v>27.577999999999999</c:v>
                </c:pt>
                <c:pt idx="1">
                  <c:v>29.026268000000002</c:v>
                </c:pt>
                <c:pt idx="2">
                  <c:v>26.878</c:v>
                </c:pt>
                <c:pt idx="3">
                  <c:v>22.96</c:v>
                </c:pt>
                <c:pt idx="4">
                  <c:v>19.759</c:v>
                </c:pt>
                <c:pt idx="5">
                  <c:v>16.476206999999999</c:v>
                </c:pt>
                <c:pt idx="6">
                  <c:v>17.509</c:v>
                </c:pt>
                <c:pt idx="7">
                  <c:v>18.989000000000001</c:v>
                </c:pt>
                <c:pt idx="8">
                  <c:v>17.867999999999999</c:v>
                </c:pt>
                <c:pt idx="9">
                  <c:v>25.135000000000002</c:v>
                </c:pt>
                <c:pt idx="10">
                  <c:v>25.271999999999998</c:v>
                </c:pt>
                <c:pt idx="11">
                  <c:v>23.266999999999999</c:v>
                </c:pt>
                <c:pt idx="12">
                  <c:v>26.045121999999999</c:v>
                </c:pt>
              </c:numCache>
            </c:numRef>
          </c:val>
        </c:ser>
        <c:ser>
          <c:idx val="10"/>
          <c:order val="6"/>
          <c:tx>
            <c:strRef>
              <c:f>'Data 1'!$B$93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1'!$C$93:$O$93</c:f>
              <c:numCache>
                <c:formatCode>#,##0</c:formatCode>
                <c:ptCount val="13"/>
                <c:pt idx="0">
                  <c:v>0.82299999999999995</c:v>
                </c:pt>
                <c:pt idx="1">
                  <c:v>0.83099999999999996</c:v>
                </c:pt>
                <c:pt idx="2">
                  <c:v>0.68200000000000005</c:v>
                </c:pt>
                <c:pt idx="3">
                  <c:v>0.80200000000000005</c:v>
                </c:pt>
                <c:pt idx="4">
                  <c:v>0.83099999999999996</c:v>
                </c:pt>
                <c:pt idx="5">
                  <c:v>0.80300000000000005</c:v>
                </c:pt>
                <c:pt idx="6">
                  <c:v>0.78200000000000003</c:v>
                </c:pt>
                <c:pt idx="7">
                  <c:v>0.76200000000000001</c:v>
                </c:pt>
                <c:pt idx="8">
                  <c:v>0.64700000000000002</c:v>
                </c:pt>
                <c:pt idx="9">
                  <c:v>0.83699999999999997</c:v>
                </c:pt>
                <c:pt idx="10">
                  <c:v>0.53900000000000003</c:v>
                </c:pt>
                <c:pt idx="11">
                  <c:v>0.751</c:v>
                </c:pt>
                <c:pt idx="12">
                  <c:v>2.5557E-2</c:v>
                </c:pt>
              </c:numCache>
            </c:numRef>
          </c:val>
        </c:ser>
        <c:ser>
          <c:idx val="9"/>
          <c:order val="7"/>
          <c:tx>
            <c:strRef>
              <c:f>'Data 1'!$B$94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1'!$C$84:$O$84</c:f>
              <c:numCache>
                <c:formatCode>[$-C0A]mmm\-yy;@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'Data 1'!$C$94:$O$94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8665512"/>
        <c:axId val="251210968"/>
      </c:barChart>
      <c:dateAx>
        <c:axId val="128665512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1210968"/>
        <c:crosses val="autoZero"/>
        <c:auto val="1"/>
        <c:lblOffset val="100"/>
        <c:baseTimeUnit val="months"/>
      </c:dateAx>
      <c:valAx>
        <c:axId val="25121096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665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L27" sqref="L27"/>
    </sheetView>
  </sheetViews>
  <sheetFormatPr baseColWidth="10" defaultColWidth="11.42578125" defaultRowHeight="12.75"/>
  <cols>
    <col min="1" max="1" width="0.140625" style="103" customWidth="1"/>
    <col min="2" max="2" width="2.7109375" style="103" customWidth="1"/>
    <col min="3" max="3" width="16.42578125" style="103" customWidth="1"/>
    <col min="4" max="4" width="4.7109375" style="103" customWidth="1"/>
    <col min="5" max="5" width="95.7109375" style="103" customWidth="1"/>
    <col min="6" max="16384" width="11.42578125" style="103"/>
  </cols>
  <sheetData>
    <row r="1" spans="2:15" ht="0.75" customHeight="1"/>
    <row r="2" spans="2:15" ht="21" customHeight="1">
      <c r="B2" s="103" t="s">
        <v>55</v>
      </c>
      <c r="C2" s="104"/>
      <c r="D2" s="104"/>
      <c r="E2" s="43" t="s">
        <v>24</v>
      </c>
    </row>
    <row r="3" spans="2:15" ht="15" customHeight="1">
      <c r="C3" s="104"/>
      <c r="D3" s="104"/>
      <c r="E3" s="61" t="s">
        <v>68</v>
      </c>
    </row>
    <row r="4" spans="2:15" s="106" customFormat="1" ht="20.25" customHeight="1">
      <c r="B4" s="105"/>
      <c r="C4" s="41" t="s">
        <v>51</v>
      </c>
    </row>
    <row r="5" spans="2:15" s="106" customFormat="1" ht="8.25" customHeight="1">
      <c r="B5" s="105"/>
      <c r="C5" s="107"/>
    </row>
    <row r="6" spans="2:15" s="106" customFormat="1" ht="3" customHeight="1">
      <c r="B6" s="105"/>
      <c r="C6" s="107"/>
    </row>
    <row r="7" spans="2:15" s="106" customFormat="1" ht="7.5" customHeight="1">
      <c r="B7" s="105"/>
      <c r="C7" s="108"/>
      <c r="D7" s="109"/>
      <c r="E7" s="109"/>
    </row>
    <row r="8" spans="2:15" ht="12.6" customHeight="1">
      <c r="D8" s="110" t="s">
        <v>56</v>
      </c>
      <c r="E8" s="111" t="str">
        <f>'SN1'!C7</f>
        <v>Componentes de la variación de la demanda Islas Baleares</v>
      </c>
    </row>
    <row r="9" spans="2:15" s="106" customFormat="1" ht="12.6" customHeight="1">
      <c r="B9" s="105"/>
      <c r="C9" s="112"/>
      <c r="D9" s="110" t="s">
        <v>56</v>
      </c>
      <c r="E9" s="111" t="str">
        <f>'SN2'!C7</f>
        <v>Componentes de la variación de la demanda Islas Canarias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2:15" s="106" customFormat="1" ht="12.6" customHeight="1">
      <c r="B10" s="105"/>
      <c r="C10" s="112"/>
      <c r="D10" s="110" t="s">
        <v>56</v>
      </c>
      <c r="E10" s="111" t="s">
        <v>62</v>
      </c>
      <c r="F10" s="10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2:15" ht="12.6" customHeight="1">
      <c r="D11" s="110" t="s">
        <v>56</v>
      </c>
      <c r="E11" s="111" t="str">
        <f>'SN4'!C7</f>
        <v>Estructura de potencia instalada Islas Baleares</v>
      </c>
      <c r="F11" s="113"/>
    </row>
    <row r="12" spans="2:15" ht="12.6" customHeight="1">
      <c r="D12" s="110" t="s">
        <v>56</v>
      </c>
      <c r="E12" s="111" t="str">
        <f>'SN4'!C24</f>
        <v>Cobertura de la demanda mensual Islas Baleares</v>
      </c>
      <c r="F12" s="113"/>
    </row>
    <row r="13" spans="2:15" ht="12.6" customHeight="1">
      <c r="D13" s="110" t="s">
        <v>56</v>
      </c>
      <c r="E13" s="111" t="str">
        <f>'SN5'!C7</f>
        <v xml:space="preserve">Evolución de la cobertura de la demanda de las Islas Baleares
</v>
      </c>
    </row>
    <row r="14" spans="2:15" ht="12.6" customHeight="1">
      <c r="D14" s="110" t="s">
        <v>56</v>
      </c>
      <c r="E14" s="111" t="str">
        <f>'SN6'!C7</f>
        <v>Estructura de potencia instalada Islas Canarias</v>
      </c>
    </row>
    <row r="15" spans="2:15" ht="12.6" customHeight="1">
      <c r="D15" s="110" t="s">
        <v>56</v>
      </c>
      <c r="E15" s="111" t="str">
        <f>'SN6'!C24</f>
        <v>Cobertura de la demanda mensual Islas Canarias</v>
      </c>
    </row>
    <row r="16" spans="2:15" ht="12.75" customHeight="1">
      <c r="D16" s="110" t="s">
        <v>56</v>
      </c>
      <c r="E16" s="111" t="str">
        <f>'SN7'!C7</f>
        <v xml:space="preserve">Evolución de la cobertura de la demanda de las Islas Canarias
</v>
      </c>
      <c r="F16" s="113"/>
    </row>
    <row r="17" spans="2:5" s="106" customFormat="1" ht="7.5" customHeight="1">
      <c r="B17" s="105"/>
      <c r="C17" s="108"/>
      <c r="D17" s="109"/>
      <c r="E17" s="109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K14" sqref="K14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51</v>
      </c>
    </row>
    <row r="5" spans="3:12" ht="12.6" customHeight="1"/>
    <row r="7" spans="3:12" ht="12.75" customHeight="1">
      <c r="C7" s="136" t="s">
        <v>52</v>
      </c>
      <c r="E7" s="88"/>
      <c r="F7" s="137" t="s">
        <v>68</v>
      </c>
      <c r="G7" s="138"/>
      <c r="H7" s="138" t="s">
        <v>42</v>
      </c>
      <c r="I7" s="138"/>
      <c r="J7" s="138" t="s">
        <v>43</v>
      </c>
      <c r="K7" s="138"/>
    </row>
    <row r="8" spans="3:12">
      <c r="C8" s="136"/>
      <c r="E8" s="89"/>
      <c r="F8" s="90" t="s">
        <v>18</v>
      </c>
      <c r="G8" s="117" t="s">
        <v>69</v>
      </c>
      <c r="H8" s="90" t="s">
        <v>18</v>
      </c>
      <c r="I8" s="91" t="str">
        <f>G8</f>
        <v>%18/17</v>
      </c>
      <c r="J8" s="90" t="s">
        <v>18</v>
      </c>
      <c r="K8" s="91" t="str">
        <f>G8</f>
        <v>%18/17</v>
      </c>
    </row>
    <row r="9" spans="3:12">
      <c r="C9" s="92"/>
      <c r="E9" s="93" t="s">
        <v>44</v>
      </c>
      <c r="F9" s="94">
        <v>540</v>
      </c>
      <c r="G9" s="119">
        <v>-6.7</v>
      </c>
      <c r="H9" s="94">
        <v>2801</v>
      </c>
      <c r="I9" s="119">
        <v>1.4</v>
      </c>
      <c r="J9" s="94">
        <v>6066</v>
      </c>
      <c r="K9" s="119">
        <v>2.6</v>
      </c>
    </row>
    <row r="10" spans="3:12">
      <c r="E10" s="25"/>
      <c r="F10" s="95"/>
      <c r="G10" s="95"/>
      <c r="H10" s="95"/>
      <c r="I10" s="95"/>
      <c r="J10" s="95"/>
      <c r="K10" s="95"/>
    </row>
    <row r="11" spans="3:12">
      <c r="E11" s="25" t="s">
        <v>45</v>
      </c>
      <c r="F11" s="95"/>
      <c r="G11" s="95"/>
      <c r="H11" s="95"/>
      <c r="I11" s="95"/>
      <c r="J11" s="95"/>
      <c r="K11" s="95"/>
    </row>
    <row r="12" spans="3:12">
      <c r="E12" s="96" t="s">
        <v>46</v>
      </c>
      <c r="F12" s="95"/>
      <c r="G12" s="114">
        <v>-0.20089855481988295</v>
      </c>
      <c r="H12" s="114"/>
      <c r="I12" s="114">
        <v>2.5451786787211717E-2</v>
      </c>
      <c r="J12" s="114"/>
      <c r="K12" s="114">
        <v>0.32685250671153909</v>
      </c>
    </row>
    <row r="13" spans="3:12">
      <c r="E13" s="96" t="s">
        <v>47</v>
      </c>
      <c r="F13" s="95"/>
      <c r="G13" s="114">
        <v>-3.1515032241720138</v>
      </c>
      <c r="H13" s="114"/>
      <c r="I13" s="114">
        <v>0.72244826383394134</v>
      </c>
      <c r="J13" s="114"/>
      <c r="K13" s="114">
        <v>0.86534813207863603</v>
      </c>
    </row>
    <row r="14" spans="3:12">
      <c r="E14" s="97" t="s">
        <v>48</v>
      </c>
      <c r="F14" s="98"/>
      <c r="G14" s="115">
        <v>-3.3525674140552639</v>
      </c>
      <c r="H14" s="115"/>
      <c r="I14" s="115">
        <v>0.63380635421170783</v>
      </c>
      <c r="J14" s="115"/>
      <c r="K14" s="115">
        <v>1.4545021969327721</v>
      </c>
    </row>
    <row r="15" spans="3:12">
      <c r="E15" s="139" t="s">
        <v>49</v>
      </c>
      <c r="F15" s="139"/>
      <c r="G15" s="139"/>
      <c r="H15" s="139"/>
      <c r="I15" s="139"/>
      <c r="J15" s="139"/>
      <c r="K15" s="139"/>
    </row>
    <row r="16" spans="3:12" ht="21.75" customHeight="1">
      <c r="E16" s="135" t="s">
        <v>50</v>
      </c>
      <c r="F16" s="135"/>
      <c r="G16" s="135"/>
      <c r="H16" s="135"/>
      <c r="I16" s="135"/>
      <c r="J16" s="135"/>
      <c r="K16" s="135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K14" sqref="K14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51</v>
      </c>
    </row>
    <row r="5" spans="3:12" ht="12.6" customHeight="1"/>
    <row r="7" spans="3:12" ht="12.75" customHeight="1">
      <c r="C7" s="136" t="s">
        <v>53</v>
      </c>
      <c r="E7" s="88"/>
      <c r="F7" s="137" t="s">
        <v>68</v>
      </c>
      <c r="G7" s="138"/>
      <c r="H7" s="138" t="s">
        <v>42</v>
      </c>
      <c r="I7" s="138"/>
      <c r="J7" s="138" t="s">
        <v>43</v>
      </c>
      <c r="K7" s="138"/>
    </row>
    <row r="8" spans="3:12">
      <c r="C8" s="136"/>
      <c r="E8" s="89"/>
      <c r="F8" s="90" t="s">
        <v>18</v>
      </c>
      <c r="G8" s="117" t="s">
        <v>69</v>
      </c>
      <c r="H8" s="90" t="s">
        <v>18</v>
      </c>
      <c r="I8" s="118" t="str">
        <f>G8</f>
        <v>%18/17</v>
      </c>
      <c r="J8" s="90" t="s">
        <v>18</v>
      </c>
      <c r="K8" s="118" t="str">
        <f>G8</f>
        <v>%18/17</v>
      </c>
    </row>
    <row r="9" spans="3:12">
      <c r="C9" s="92"/>
      <c r="E9" s="93" t="s">
        <v>44</v>
      </c>
      <c r="F9" s="94">
        <v>713.52540699999997</v>
      </c>
      <c r="G9" s="119">
        <v>-2.5794694425977189</v>
      </c>
      <c r="H9" s="94">
        <v>4313.1503320000002</v>
      </c>
      <c r="I9" s="119">
        <v>-0.28437756338590903</v>
      </c>
      <c r="J9" s="94">
        <v>8946.0780880000002</v>
      </c>
      <c r="K9" s="119">
        <v>0.86204542759092673</v>
      </c>
    </row>
    <row r="10" spans="3:12">
      <c r="E10" s="25"/>
      <c r="F10" s="95"/>
      <c r="G10" s="95"/>
      <c r="H10" s="95"/>
      <c r="I10" s="95"/>
      <c r="J10" s="95"/>
      <c r="K10" s="95"/>
    </row>
    <row r="11" spans="3:12">
      <c r="E11" s="25" t="s">
        <v>45</v>
      </c>
      <c r="F11" s="95"/>
      <c r="G11" s="95"/>
      <c r="H11" s="95"/>
      <c r="I11" s="95"/>
      <c r="J11" s="95"/>
      <c r="K11" s="95"/>
    </row>
    <row r="12" spans="3:12">
      <c r="E12" s="96" t="s">
        <v>46</v>
      </c>
      <c r="F12" s="95"/>
      <c r="G12" s="114">
        <v>-0.25266582597933684</v>
      </c>
      <c r="H12" s="114"/>
      <c r="I12" s="114">
        <v>-4.6403438208153514E-2</v>
      </c>
      <c r="J12" s="114"/>
      <c r="K12" s="114">
        <v>0.15132938471917878</v>
      </c>
    </row>
    <row r="13" spans="3:12">
      <c r="E13" s="96" t="s">
        <v>47</v>
      </c>
      <c r="F13" s="95"/>
      <c r="G13" s="114">
        <v>-0.10776143820133699</v>
      </c>
      <c r="H13" s="114"/>
      <c r="I13" s="114">
        <v>2.4497359688213649E-2</v>
      </c>
      <c r="J13" s="114"/>
      <c r="K13" s="114">
        <v>1.8266756930440664E-2</v>
      </c>
    </row>
    <row r="14" spans="3:12">
      <c r="E14" s="97" t="s">
        <v>48</v>
      </c>
      <c r="F14" s="98"/>
      <c r="G14" s="115">
        <v>-2.21904217841703</v>
      </c>
      <c r="H14" s="115"/>
      <c r="I14" s="115">
        <v>-0.26247148486590044</v>
      </c>
      <c r="J14" s="115"/>
      <c r="K14" s="115">
        <v>0.69244928594136557</v>
      </c>
    </row>
    <row r="15" spans="3:12">
      <c r="E15" s="139" t="s">
        <v>49</v>
      </c>
      <c r="F15" s="139"/>
      <c r="G15" s="139"/>
      <c r="H15" s="139"/>
      <c r="I15" s="139"/>
      <c r="J15" s="139"/>
      <c r="K15" s="139"/>
    </row>
    <row r="16" spans="3:12" ht="21.75" customHeight="1">
      <c r="E16" s="135" t="s">
        <v>50</v>
      </c>
      <c r="F16" s="135"/>
      <c r="G16" s="135"/>
      <c r="H16" s="135"/>
      <c r="I16" s="135"/>
      <c r="J16" s="135"/>
      <c r="K16" s="135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8"/>
  <sheetViews>
    <sheetView showGridLines="0" showRowColHeaders="0" zoomScaleNormal="100" workbookViewId="0">
      <selection activeCell="M26" sqref="M26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43" t="s">
        <v>24</v>
      </c>
    </row>
    <row r="3" spans="3:23" ht="15" customHeight="1">
      <c r="M3" s="42" t="s">
        <v>68</v>
      </c>
    </row>
    <row r="4" spans="3:23" ht="20.25" customHeight="1">
      <c r="C4" s="41" t="s">
        <v>51</v>
      </c>
    </row>
    <row r="5" spans="3:23" ht="12.75" customHeight="1"/>
    <row r="6" spans="3:23" ht="13.5" customHeight="1"/>
    <row r="7" spans="3:23" s="37" customFormat="1" ht="12.75" customHeight="1">
      <c r="C7" s="143" t="s">
        <v>23</v>
      </c>
      <c r="E7" s="40"/>
      <c r="F7" s="144" t="s">
        <v>22</v>
      </c>
      <c r="G7" s="145"/>
      <c r="H7" s="144" t="s">
        <v>21</v>
      </c>
      <c r="I7" s="145"/>
      <c r="J7" s="144" t="s">
        <v>20</v>
      </c>
      <c r="K7" s="145"/>
      <c r="L7" s="144" t="s">
        <v>19</v>
      </c>
      <c r="M7" s="145"/>
    </row>
    <row r="8" spans="3:23" s="37" customFormat="1" ht="12.75" customHeight="1">
      <c r="C8" s="143"/>
      <c r="E8" s="39"/>
      <c r="F8" s="38" t="s">
        <v>18</v>
      </c>
      <c r="G8" s="116" t="s">
        <v>69</v>
      </c>
      <c r="H8" s="38" t="s">
        <v>18</v>
      </c>
      <c r="I8" s="116" t="s">
        <v>69</v>
      </c>
      <c r="J8" s="38" t="s">
        <v>18</v>
      </c>
      <c r="K8" s="116" t="s">
        <v>69</v>
      </c>
      <c r="L8" s="38" t="s">
        <v>18</v>
      </c>
      <c r="M8" s="116" t="s">
        <v>69</v>
      </c>
    </row>
    <row r="9" spans="3:23" s="36" customFormat="1" ht="12.75" customHeight="1">
      <c r="C9" s="31"/>
      <c r="E9" s="27" t="s">
        <v>17</v>
      </c>
      <c r="F9" s="24" t="s">
        <v>6</v>
      </c>
      <c r="G9" s="23" t="s">
        <v>6</v>
      </c>
      <c r="H9" s="24">
        <v>9.495E-3</v>
      </c>
      <c r="I9" s="23">
        <v>-96.49630996309962</v>
      </c>
      <c r="J9" s="24" t="s">
        <v>6</v>
      </c>
      <c r="K9" s="23" t="s">
        <v>6</v>
      </c>
      <c r="L9" s="24" t="s">
        <v>6</v>
      </c>
      <c r="M9" s="23" t="s">
        <v>6</v>
      </c>
      <c r="N9" s="10"/>
      <c r="O9" s="10"/>
    </row>
    <row r="10" spans="3:23" s="7" customFormat="1" ht="12.75" customHeight="1">
      <c r="C10" s="31"/>
      <c r="E10" s="27" t="s">
        <v>16</v>
      </c>
      <c r="F10" s="24">
        <v>208.82671199999999</v>
      </c>
      <c r="G10" s="23">
        <v>-22.498562472850129</v>
      </c>
      <c r="H10" s="24" t="s">
        <v>6</v>
      </c>
      <c r="I10" s="23" t="s">
        <v>6</v>
      </c>
      <c r="J10" s="24" t="s">
        <v>6</v>
      </c>
      <c r="K10" s="23" t="s">
        <v>6</v>
      </c>
      <c r="L10" s="24" t="s">
        <v>6</v>
      </c>
      <c r="M10" s="23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31"/>
      <c r="E11" s="35" t="s">
        <v>15</v>
      </c>
      <c r="F11" s="33">
        <v>60.388038999999999</v>
      </c>
      <c r="G11" s="32">
        <v>-37.646924398947782</v>
      </c>
      <c r="H11" s="33">
        <v>166.58029300000001</v>
      </c>
      <c r="I11" s="32">
        <v>-6.4076072221512055</v>
      </c>
      <c r="J11" s="33">
        <v>16.497346</v>
      </c>
      <c r="K11" s="32">
        <v>-3.8884259902803335</v>
      </c>
      <c r="L11" s="33">
        <v>17.120633999999999</v>
      </c>
      <c r="M11" s="32">
        <v>-0.14195415425583666</v>
      </c>
      <c r="N11" s="29"/>
      <c r="O11" s="29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31"/>
      <c r="E12" s="34" t="s">
        <v>14</v>
      </c>
      <c r="F12" s="33">
        <v>80.168085000000005</v>
      </c>
      <c r="G12" s="32">
        <v>102.81958851408042</v>
      </c>
      <c r="H12" s="33">
        <v>20.397772</v>
      </c>
      <c r="I12" s="32">
        <v>-12.54063338645784</v>
      </c>
      <c r="J12" s="33">
        <v>4.6700000000000002E-4</v>
      </c>
      <c r="K12" s="32">
        <v>-91.773824202924075</v>
      </c>
      <c r="L12" s="33">
        <v>1.1000000000000001E-3</v>
      </c>
      <c r="M12" s="32">
        <v>816.66666666666663</v>
      </c>
      <c r="N12" s="29"/>
      <c r="O12" s="29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31"/>
      <c r="E13" s="34" t="s">
        <v>13</v>
      </c>
      <c r="F13" s="33" t="s">
        <v>6</v>
      </c>
      <c r="G13" s="32" t="s">
        <v>6</v>
      </c>
      <c r="H13" s="33">
        <v>201.470583</v>
      </c>
      <c r="I13" s="32">
        <v>-17.82526253196605</v>
      </c>
      <c r="J13" s="33" t="s">
        <v>6</v>
      </c>
      <c r="K13" s="32" t="s">
        <v>6</v>
      </c>
      <c r="L13" s="33" t="s">
        <v>6</v>
      </c>
      <c r="M13" s="32" t="s">
        <v>6</v>
      </c>
      <c r="N13" s="29"/>
      <c r="O13" s="29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31"/>
      <c r="E14" s="27" t="s">
        <v>12</v>
      </c>
      <c r="F14" s="24">
        <v>140.55612400000001</v>
      </c>
      <c r="G14" s="23">
        <v>3.0656534658112542</v>
      </c>
      <c r="H14" s="24">
        <v>388.44864799999999</v>
      </c>
      <c r="I14" s="23">
        <v>-12.997684541053159</v>
      </c>
      <c r="J14" s="24">
        <v>16.497813000000001</v>
      </c>
      <c r="K14" s="23">
        <v>-3.9174831802730075</v>
      </c>
      <c r="L14" s="24">
        <v>17.121734</v>
      </c>
      <c r="M14" s="23">
        <v>-0.13623723920524894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31"/>
      <c r="E15" s="27" t="s">
        <v>11</v>
      </c>
      <c r="F15" s="24">
        <v>37.047496000000002</v>
      </c>
      <c r="G15" s="23">
        <v>184.36157394522357</v>
      </c>
      <c r="H15" s="24">
        <v>238.041312</v>
      </c>
      <c r="I15" s="23">
        <v>10.781868278348121</v>
      </c>
      <c r="J15" s="24" t="s">
        <v>6</v>
      </c>
      <c r="K15" s="23" t="s">
        <v>6</v>
      </c>
      <c r="L15" s="24" t="s">
        <v>6</v>
      </c>
      <c r="M15" s="23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30"/>
      <c r="E16" s="27" t="s">
        <v>10</v>
      </c>
      <c r="F16" s="24">
        <v>1.50308</v>
      </c>
      <c r="G16" s="23">
        <v>-11.894490035169989</v>
      </c>
      <c r="H16" s="24" t="s">
        <v>6</v>
      </c>
      <c r="I16" s="23" t="s">
        <v>6</v>
      </c>
      <c r="J16" s="24" t="s">
        <v>6</v>
      </c>
      <c r="K16" s="23" t="s">
        <v>6</v>
      </c>
      <c r="L16" s="24" t="s">
        <v>6</v>
      </c>
      <c r="M16" s="23" t="s">
        <v>6</v>
      </c>
      <c r="N16" s="10"/>
      <c r="O16" s="29"/>
    </row>
    <row r="17" spans="3:16" s="2" customFormat="1" ht="12.75" customHeight="1">
      <c r="C17" s="28"/>
      <c r="E17" s="27" t="s">
        <v>9</v>
      </c>
      <c r="F17" s="24" t="s">
        <v>6</v>
      </c>
      <c r="G17" s="23" t="s">
        <v>6</v>
      </c>
      <c r="H17" s="24">
        <v>2.4054120000000001</v>
      </c>
      <c r="I17" s="23">
        <v>7.9049612079696931</v>
      </c>
      <c r="J17" s="24" t="s">
        <v>6</v>
      </c>
      <c r="K17" s="23" t="s">
        <v>6</v>
      </c>
      <c r="L17" s="24" t="s">
        <v>6</v>
      </c>
      <c r="M17" s="23" t="s">
        <v>6</v>
      </c>
      <c r="N17" s="10"/>
      <c r="O17" s="10"/>
    </row>
    <row r="18" spans="3:16" s="2" customFormat="1" ht="12.75" customHeight="1">
      <c r="C18" s="28"/>
      <c r="E18" s="27" t="s">
        <v>8</v>
      </c>
      <c r="F18" s="23">
        <v>0.16425999999999999</v>
      </c>
      <c r="G18" s="23">
        <v>26.353846153846153</v>
      </c>
      <c r="H18" s="24">
        <v>58.549861</v>
      </c>
      <c r="I18" s="23">
        <v>45.784226383148244</v>
      </c>
      <c r="J18" s="24" t="s">
        <v>6</v>
      </c>
      <c r="K18" s="23" t="s">
        <v>6</v>
      </c>
      <c r="L18" s="24" t="s">
        <v>6</v>
      </c>
      <c r="M18" s="23" t="s">
        <v>6</v>
      </c>
      <c r="N18" s="10"/>
      <c r="O18" s="10"/>
    </row>
    <row r="19" spans="3:16" s="2" customFormat="1" ht="12.75" customHeight="1">
      <c r="C19" s="14"/>
      <c r="E19" s="27" t="s">
        <v>7</v>
      </c>
      <c r="F19" s="24">
        <v>11.6364</v>
      </c>
      <c r="G19" s="23">
        <v>-12.521425349571492</v>
      </c>
      <c r="H19" s="24">
        <v>26.045121999999999</v>
      </c>
      <c r="I19" s="23">
        <v>-5.5583363550656317</v>
      </c>
      <c r="J19" s="24" t="s">
        <v>6</v>
      </c>
      <c r="K19" s="23" t="s">
        <v>6</v>
      </c>
      <c r="L19" s="24">
        <v>0</v>
      </c>
      <c r="M19" s="23" t="s">
        <v>6</v>
      </c>
      <c r="N19" s="10"/>
      <c r="O19" s="10"/>
      <c r="P19" s="26"/>
    </row>
    <row r="20" spans="3:16" s="2" customFormat="1" ht="12.75" customHeight="1">
      <c r="C20" s="14"/>
      <c r="E20" s="25" t="s">
        <v>58</v>
      </c>
      <c r="F20" s="23">
        <v>0.12690000000000001</v>
      </c>
      <c r="G20" s="23">
        <v>-22.621951219512198</v>
      </c>
      <c r="H20" s="24">
        <v>2.5557E-2</v>
      </c>
      <c r="I20" s="23">
        <v>-96.894653705953814</v>
      </c>
      <c r="J20" s="24" t="s">
        <v>6</v>
      </c>
      <c r="K20" s="23" t="s">
        <v>6</v>
      </c>
      <c r="L20" s="24" t="s">
        <v>6</v>
      </c>
      <c r="M20" s="23" t="s">
        <v>6</v>
      </c>
      <c r="N20" s="10"/>
      <c r="O20" s="10"/>
    </row>
    <row r="21" spans="3:16" s="2" customFormat="1" ht="12.75" customHeight="1">
      <c r="C21" s="14"/>
      <c r="E21" s="25" t="s">
        <v>28</v>
      </c>
      <c r="F21" s="24">
        <v>3.3290199999999999</v>
      </c>
      <c r="G21" s="23">
        <v>19.878285920057618</v>
      </c>
      <c r="H21" s="24">
        <v>0</v>
      </c>
      <c r="I21" s="23" t="s">
        <v>6</v>
      </c>
      <c r="J21" s="24" t="s">
        <v>6</v>
      </c>
      <c r="K21" s="23" t="s">
        <v>6</v>
      </c>
      <c r="L21" s="24" t="s">
        <v>6</v>
      </c>
      <c r="M21" s="23" t="s">
        <v>6</v>
      </c>
      <c r="N21" s="10"/>
      <c r="O21" s="10"/>
    </row>
    <row r="22" spans="3:16" s="2" customFormat="1" ht="12.75" customHeight="1">
      <c r="C22" s="14"/>
      <c r="E22" s="25" t="s">
        <v>64</v>
      </c>
      <c r="F22" s="24">
        <f>IFERROR(F23,"-")</f>
        <v>14.321809999999999</v>
      </c>
      <c r="G22" s="23">
        <f>IFERROR(G23,"-")</f>
        <v>1.9599900331043321</v>
      </c>
      <c r="H22" s="24" t="s">
        <v>6</v>
      </c>
      <c r="I22" s="23" t="str">
        <f t="shared" ref="I22:M22" si="0">IFERROR(I23,"-")</f>
        <v>-</v>
      </c>
      <c r="J22" s="24" t="str">
        <f t="shared" si="0"/>
        <v>-</v>
      </c>
      <c r="K22" s="23" t="str">
        <f t="shared" si="0"/>
        <v>-</v>
      </c>
      <c r="L22" s="23">
        <f t="shared" si="0"/>
        <v>0.35046549999999999</v>
      </c>
      <c r="M22" s="23">
        <f t="shared" si="0"/>
        <v>-19.340506329113925</v>
      </c>
      <c r="N22" s="10"/>
      <c r="O22" s="10"/>
    </row>
    <row r="23" spans="3:16" s="2" customFormat="1" ht="12.75" customHeight="1">
      <c r="C23" s="14"/>
      <c r="E23" s="25" t="s">
        <v>63</v>
      </c>
      <c r="F23" s="24">
        <v>14.321809999999999</v>
      </c>
      <c r="G23" s="23">
        <v>1.9599900331043321</v>
      </c>
      <c r="H23" s="24" t="s">
        <v>6</v>
      </c>
      <c r="I23" s="23" t="s">
        <v>6</v>
      </c>
      <c r="J23" s="24" t="s">
        <v>6</v>
      </c>
      <c r="K23" s="23" t="s">
        <v>6</v>
      </c>
      <c r="L23" s="23">
        <v>0.35046549999999999</v>
      </c>
      <c r="M23" s="23">
        <v>-19.340506329113925</v>
      </c>
      <c r="N23" s="10"/>
      <c r="O23" s="10"/>
    </row>
    <row r="24" spans="3:16" s="2" customFormat="1" ht="12.75" customHeight="1">
      <c r="C24" s="14"/>
      <c r="E24" s="22" t="s">
        <v>5</v>
      </c>
      <c r="F24" s="21">
        <v>431.83361200000002</v>
      </c>
      <c r="G24" s="19">
        <v>-7.1374411297363611</v>
      </c>
      <c r="H24" s="20">
        <v>713.52540699999997</v>
      </c>
      <c r="I24" s="19">
        <v>-2.5794694425977189</v>
      </c>
      <c r="J24" s="20">
        <v>16.497813000000001</v>
      </c>
      <c r="K24" s="19">
        <v>-3.9174831802730075</v>
      </c>
      <c r="L24" s="20">
        <v>17.822665000000001</v>
      </c>
      <c r="M24" s="19">
        <v>-1.1065696479631777</v>
      </c>
      <c r="N24" s="10"/>
      <c r="O24" s="10"/>
    </row>
    <row r="25" spans="3:16" s="2" customFormat="1" ht="12.75" customHeight="1">
      <c r="C25" s="18"/>
      <c r="E25" s="17" t="s">
        <v>67</v>
      </c>
      <c r="F25" s="16">
        <v>108.5852</v>
      </c>
      <c r="G25" s="15">
        <v>-4.944450798393798</v>
      </c>
      <c r="H25" s="16" t="s">
        <v>6</v>
      </c>
      <c r="I25" s="15" t="s">
        <v>6</v>
      </c>
      <c r="J25" s="16" t="s">
        <v>6</v>
      </c>
      <c r="K25" s="15" t="s">
        <v>6</v>
      </c>
      <c r="L25" s="16" t="s">
        <v>6</v>
      </c>
      <c r="M25" s="15" t="s">
        <v>6</v>
      </c>
      <c r="N25" s="10"/>
      <c r="O25" s="10"/>
    </row>
    <row r="26" spans="3:16" s="2" customFormat="1" ht="16.149999999999999" customHeight="1">
      <c r="C26" s="14"/>
      <c r="E26" s="13" t="s">
        <v>4</v>
      </c>
      <c r="F26" s="12">
        <v>540.418812</v>
      </c>
      <c r="G26" s="11">
        <v>-6.7049691930471713</v>
      </c>
      <c r="H26" s="12">
        <v>713.52540699999997</v>
      </c>
      <c r="I26" s="11">
        <v>-2.5794694425977189</v>
      </c>
      <c r="J26" s="12">
        <v>16.497813000000001</v>
      </c>
      <c r="K26" s="11">
        <v>-3.9174831802730075</v>
      </c>
      <c r="L26" s="12">
        <v>17.822665000000001</v>
      </c>
      <c r="M26" s="11">
        <v>-1.1065696479631777</v>
      </c>
      <c r="N26" s="10"/>
      <c r="O26" s="10"/>
    </row>
    <row r="27" spans="3:16" s="2" customFormat="1" ht="16.149999999999999" customHeight="1">
      <c r="C27" s="14"/>
      <c r="E27" s="140" t="s">
        <v>65</v>
      </c>
      <c r="F27" s="140"/>
      <c r="G27" s="140"/>
      <c r="H27" s="140"/>
      <c r="I27" s="140"/>
      <c r="J27" s="140"/>
      <c r="K27" s="140"/>
      <c r="L27" s="20"/>
      <c r="M27" s="19"/>
      <c r="N27" s="10"/>
      <c r="O27" s="10"/>
    </row>
    <row r="28" spans="3:16" s="2" customFormat="1" ht="12.75" customHeight="1">
      <c r="C28" s="8"/>
      <c r="D28" s="8"/>
      <c r="E28" s="142" t="s">
        <v>3</v>
      </c>
      <c r="F28" s="142"/>
      <c r="G28" s="142"/>
      <c r="H28" s="142"/>
      <c r="I28" s="142"/>
      <c r="J28" s="142"/>
      <c r="K28" s="142"/>
      <c r="L28" s="142"/>
      <c r="M28" s="142"/>
      <c r="O28" s="9"/>
    </row>
    <row r="29" spans="3:16" s="2" customFormat="1" ht="12.75" customHeight="1">
      <c r="C29" s="8"/>
      <c r="D29" s="8"/>
      <c r="E29" s="141" t="s">
        <v>2</v>
      </c>
      <c r="F29" s="141"/>
      <c r="G29" s="141"/>
      <c r="H29" s="141"/>
      <c r="I29" s="141"/>
      <c r="J29" s="141"/>
      <c r="K29" s="141"/>
      <c r="L29" s="141"/>
      <c r="M29" s="141"/>
    </row>
    <row r="30" spans="3:16" s="2" customFormat="1" ht="12.75" customHeight="1">
      <c r="E30" s="141" t="s">
        <v>1</v>
      </c>
      <c r="F30" s="141"/>
      <c r="G30" s="141"/>
      <c r="H30" s="141"/>
      <c r="I30" s="141"/>
      <c r="J30" s="141"/>
      <c r="K30" s="141"/>
      <c r="L30" s="141"/>
      <c r="M30" s="141"/>
    </row>
    <row r="31" spans="3:16" s="7" customFormat="1" ht="12.75" customHeight="1">
      <c r="E31" s="141" t="s">
        <v>0</v>
      </c>
      <c r="F31" s="141"/>
      <c r="G31" s="141"/>
      <c r="H31" s="141"/>
      <c r="I31" s="141"/>
      <c r="J31" s="141"/>
      <c r="K31" s="141"/>
      <c r="L31" s="141"/>
      <c r="M31" s="141"/>
    </row>
    <row r="32" spans="3:16" ht="12.75" customHeight="1">
      <c r="C32" s="1"/>
      <c r="D32" s="1"/>
      <c r="E32" s="141" t="s">
        <v>66</v>
      </c>
      <c r="F32" s="141"/>
      <c r="G32" s="141"/>
      <c r="H32" s="141"/>
      <c r="I32" s="141"/>
      <c r="J32" s="141"/>
      <c r="K32" s="141"/>
      <c r="L32" s="141"/>
      <c r="M32" s="141"/>
    </row>
    <row r="33" spans="3:13" ht="12.75" customHeight="1">
      <c r="C33" s="1"/>
      <c r="D33" s="1"/>
      <c r="E33" s="141"/>
      <c r="F33" s="141"/>
      <c r="G33" s="141"/>
      <c r="H33" s="141"/>
      <c r="I33" s="141"/>
      <c r="J33" s="141"/>
      <c r="K33" s="141"/>
      <c r="L33" s="141"/>
      <c r="M33" s="141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L7:M7"/>
    <mergeCell ref="E27:K27"/>
    <mergeCell ref="E33:M33"/>
    <mergeCell ref="E28:M28"/>
    <mergeCell ref="E29:M29"/>
    <mergeCell ref="E30:M30"/>
    <mergeCell ref="E31:M31"/>
    <mergeCell ref="E32:M32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zoomScaleNormal="100" workbookViewId="0">
      <selection activeCell="J28" sqref="J28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51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6" t="s">
        <v>36</v>
      </c>
      <c r="D7" s="54"/>
      <c r="E7" s="58"/>
    </row>
    <row r="8" spans="2:12" s="47" customFormat="1" ht="12.75" customHeight="1">
      <c r="B8" s="56"/>
      <c r="C8" s="146"/>
      <c r="D8" s="54"/>
      <c r="E8" s="58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J9" s="46"/>
      <c r="K9" s="100"/>
      <c r="L9" s="101"/>
    </row>
    <row r="10" spans="2:12" s="47" customFormat="1" ht="12.75" customHeight="1">
      <c r="B10" s="56"/>
      <c r="C10" s="48"/>
      <c r="D10" s="54"/>
      <c r="E10" s="58"/>
      <c r="J10" s="46"/>
      <c r="K10" s="102"/>
      <c r="L10" s="99"/>
    </row>
    <row r="11" spans="2:12" s="47" customFormat="1" ht="12.75" customHeight="1">
      <c r="B11" s="56"/>
      <c r="D11" s="54"/>
      <c r="E11" s="54"/>
      <c r="J11" s="46"/>
      <c r="K11" s="102"/>
      <c r="L11" s="99"/>
    </row>
    <row r="12" spans="2:12" s="47" customFormat="1" ht="12.75" customHeight="1">
      <c r="B12" s="56"/>
      <c r="C12" s="57"/>
      <c r="D12" s="54"/>
      <c r="E12" s="54"/>
      <c r="J12" s="46"/>
      <c r="K12" s="102"/>
      <c r="L12" s="99"/>
    </row>
    <row r="13" spans="2:12" s="47" customFormat="1" ht="12.75" customHeight="1">
      <c r="B13" s="56"/>
      <c r="C13" s="57"/>
      <c r="D13" s="54"/>
      <c r="E13" s="54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</row>
    <row r="15" spans="2:12" s="47" customFormat="1" ht="12.75" customHeight="1">
      <c r="B15" s="56"/>
      <c r="C15" s="57"/>
      <c r="D15" s="54"/>
      <c r="E15" s="54"/>
    </row>
    <row r="16" spans="2:12" s="47" customFormat="1" ht="12.75" customHeight="1">
      <c r="B16" s="56"/>
      <c r="D16" s="54"/>
      <c r="E16" s="54"/>
      <c r="J16" s="46"/>
      <c r="K16" s="46"/>
      <c r="L16" s="46"/>
    </row>
    <row r="17" spans="2:12" s="47" customFormat="1" ht="12.75" customHeight="1">
      <c r="B17" s="56"/>
      <c r="D17" s="54"/>
      <c r="E17" s="54"/>
      <c r="J17" s="46"/>
      <c r="K17" s="46"/>
      <c r="L17" s="46"/>
    </row>
    <row r="18" spans="2:12" s="47" customFormat="1" ht="12.75" customHeight="1">
      <c r="B18" s="56"/>
      <c r="D18" s="54"/>
      <c r="E18" s="54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J20" s="46"/>
      <c r="K20" s="46"/>
      <c r="L20" s="46"/>
    </row>
    <row r="21" spans="2:12" s="47" customFormat="1" ht="12.75" customHeight="1">
      <c r="B21" s="56"/>
      <c r="C21" s="55"/>
      <c r="D21" s="54"/>
      <c r="E21" s="54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>
      <c r="C24" s="146" t="s">
        <v>33</v>
      </c>
      <c r="E24" s="52"/>
      <c r="J24" s="47"/>
      <c r="K24" s="47"/>
    </row>
    <row r="25" spans="2:12">
      <c r="C25" s="146"/>
      <c r="E25" s="50"/>
      <c r="J25" s="46"/>
      <c r="K25" s="46"/>
    </row>
    <row r="26" spans="2:12" ht="12.75" customHeight="1">
      <c r="J26" s="100"/>
      <c r="K26" s="101"/>
    </row>
    <row r="27" spans="2:12">
      <c r="J27" s="102"/>
      <c r="K27" s="99"/>
    </row>
    <row r="28" spans="2:12">
      <c r="C28" s="49"/>
      <c r="J28" s="102"/>
      <c r="K28" s="99"/>
    </row>
    <row r="29" spans="2:12">
      <c r="C29" s="48"/>
      <c r="J29" s="102"/>
      <c r="K29" s="99"/>
    </row>
    <row r="30" spans="2:12">
      <c r="J30" s="46"/>
      <c r="K30" s="46"/>
    </row>
    <row r="31" spans="2:12" ht="12.75" customHeight="1">
      <c r="J31" s="47"/>
      <c r="K31" s="47"/>
    </row>
    <row r="32" spans="2:12">
      <c r="J32" s="47"/>
      <c r="K32" s="47"/>
    </row>
    <row r="33" spans="10:11">
      <c r="J33" s="46"/>
      <c r="K33" s="46"/>
    </row>
    <row r="34" spans="10:11">
      <c r="J34" s="46"/>
      <c r="K34" s="46"/>
    </row>
    <row r="35" spans="10:11">
      <c r="J35" s="46"/>
      <c r="K35" s="46"/>
    </row>
    <row r="36" spans="10:11">
      <c r="J36" s="46"/>
      <c r="K36" s="46"/>
    </row>
    <row r="37" spans="10:11">
      <c r="J37" s="46"/>
      <c r="K37" s="46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E35" sqref="E35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51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47" t="s">
        <v>37</v>
      </c>
      <c r="D7" s="75"/>
      <c r="E7" s="79"/>
    </row>
    <row r="8" spans="1:20" s="66" customFormat="1" ht="12.75" customHeight="1">
      <c r="A8" s="78"/>
      <c r="B8" s="77"/>
      <c r="C8" s="147"/>
      <c r="D8" s="75"/>
      <c r="E8" s="79"/>
      <c r="F8" s="74"/>
    </row>
    <row r="9" spans="1:20" s="66" customFormat="1" ht="12.75" customHeight="1">
      <c r="A9" s="78"/>
      <c r="B9" s="77"/>
      <c r="C9" s="147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s="66" customFormat="1" ht="12.75" customHeight="1">
      <c r="A21" s="78"/>
      <c r="B21" s="77"/>
      <c r="C21" s="76"/>
      <c r="D21" s="75"/>
      <c r="E21" s="75"/>
      <c r="F21" s="74"/>
    </row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59</v>
      </c>
      <c r="F25" s="72"/>
      <c r="G25" s="72"/>
    </row>
    <row r="26" spans="1:7" ht="12.75" customHeight="1">
      <c r="E26" s="67" t="s">
        <v>60</v>
      </c>
      <c r="F26" s="72"/>
      <c r="G26" s="72"/>
    </row>
    <row r="27" spans="1:7" ht="12.75" customHeight="1">
      <c r="E27" s="67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7"/>
    </row>
    <row r="48" spans="5:5">
      <c r="E48" s="68"/>
    </row>
    <row r="49" spans="5:5">
      <c r="E49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zoomScaleNormal="100" workbookViewId="0">
      <selection activeCell="J22" sqref="J22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51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6" t="s">
        <v>40</v>
      </c>
      <c r="D7" s="54"/>
      <c r="E7" s="58"/>
    </row>
    <row r="8" spans="2:12" s="47" customFormat="1" ht="12.75" customHeight="1">
      <c r="B8" s="56"/>
      <c r="C8" s="146"/>
      <c r="D8" s="54"/>
      <c r="E8" s="58"/>
      <c r="F8" s="62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F9" s="62"/>
      <c r="J9" s="46"/>
      <c r="K9" s="100"/>
      <c r="L9" s="101"/>
    </row>
    <row r="10" spans="2:12" s="47" customFormat="1" ht="12.75" customHeight="1">
      <c r="B10" s="56"/>
      <c r="C10" s="48"/>
      <c r="D10" s="54"/>
      <c r="E10" s="58"/>
      <c r="F10" s="62"/>
      <c r="J10" s="46"/>
      <c r="K10" s="102"/>
      <c r="L10" s="99"/>
    </row>
    <row r="11" spans="2:12" s="47" customFormat="1" ht="12.75" customHeight="1">
      <c r="B11" s="56"/>
      <c r="D11" s="54"/>
      <c r="E11" s="54"/>
      <c r="F11" s="62"/>
      <c r="J11" s="46"/>
      <c r="K11" s="102"/>
      <c r="L11" s="99"/>
    </row>
    <row r="12" spans="2:12" s="47" customFormat="1" ht="12.75" customHeight="1">
      <c r="B12" s="56"/>
      <c r="C12" s="57"/>
      <c r="D12" s="54"/>
      <c r="E12" s="54"/>
      <c r="F12" s="62"/>
      <c r="J12" s="46"/>
    </row>
    <row r="13" spans="2:12" s="47" customFormat="1" ht="12.75" customHeight="1">
      <c r="B13" s="56"/>
      <c r="C13" s="57"/>
      <c r="D13" s="54"/>
      <c r="E13" s="54"/>
      <c r="F13" s="62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  <c r="F14" s="62"/>
    </row>
    <row r="15" spans="2:12" s="47" customFormat="1" ht="12.75" customHeight="1">
      <c r="B15" s="56"/>
      <c r="C15" s="57"/>
      <c r="D15" s="54"/>
      <c r="E15" s="54"/>
      <c r="F15" s="62"/>
    </row>
    <row r="16" spans="2:12" s="47" customFormat="1" ht="12.75" customHeight="1">
      <c r="B16" s="56"/>
      <c r="D16" s="54"/>
      <c r="E16" s="54"/>
      <c r="F16" s="62"/>
      <c r="J16" s="46"/>
      <c r="K16" s="46"/>
      <c r="L16" s="46"/>
    </row>
    <row r="17" spans="2:12" s="47" customFormat="1" ht="12.75" customHeight="1">
      <c r="B17" s="56"/>
      <c r="D17" s="54"/>
      <c r="E17" s="54"/>
      <c r="F17" s="62"/>
      <c r="J17" s="46"/>
      <c r="K17" s="46"/>
      <c r="L17" s="46"/>
    </row>
    <row r="18" spans="2:12" s="47" customFormat="1" ht="12.75" customHeight="1">
      <c r="B18" s="56"/>
      <c r="D18" s="54"/>
      <c r="E18" s="54"/>
      <c r="F18" s="62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F19" s="62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F20" s="62"/>
      <c r="J20" s="46"/>
      <c r="K20" s="46"/>
    </row>
    <row r="21" spans="2:12" s="47" customFormat="1" ht="12.75" customHeight="1">
      <c r="B21" s="56"/>
      <c r="C21" s="55"/>
      <c r="D21" s="54"/>
      <c r="E21" s="54"/>
      <c r="F21" s="62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 ht="12.75" customHeight="1">
      <c r="C24" s="146" t="s">
        <v>54</v>
      </c>
      <c r="E24" s="52"/>
      <c r="J24" s="47"/>
      <c r="K24" s="47"/>
    </row>
    <row r="25" spans="2:12">
      <c r="C25" s="146"/>
      <c r="E25" s="50"/>
      <c r="J25" s="46"/>
      <c r="K25" s="46"/>
    </row>
    <row r="26" spans="2:12" ht="12.75" customHeight="1">
      <c r="C26" s="49"/>
      <c r="J26" s="100"/>
      <c r="K26" s="101"/>
    </row>
    <row r="27" spans="2:12">
      <c r="C27" s="85"/>
      <c r="J27" s="102"/>
      <c r="K27" s="99"/>
    </row>
    <row r="28" spans="2:12">
      <c r="C28" s="85"/>
      <c r="F28" s="62"/>
      <c r="J28" s="102"/>
      <c r="K28" s="99"/>
    </row>
    <row r="29" spans="2:12">
      <c r="C29" s="48"/>
      <c r="F29" s="62"/>
      <c r="J29" s="47"/>
      <c r="K29" s="47"/>
    </row>
    <row r="30" spans="2:12">
      <c r="F30" s="62"/>
      <c r="J30" s="46"/>
      <c r="K30" s="46"/>
    </row>
    <row r="31" spans="2:12">
      <c r="F31" s="62"/>
      <c r="J31" s="47"/>
      <c r="K31" s="47"/>
    </row>
    <row r="32" spans="2:12">
      <c r="F32" s="62"/>
      <c r="J32" s="47"/>
      <c r="K32" s="47"/>
    </row>
    <row r="33" spans="6:11">
      <c r="F33" s="62"/>
      <c r="J33" s="46"/>
      <c r="K33" s="46"/>
    </row>
    <row r="34" spans="6:11">
      <c r="F34" s="62"/>
      <c r="J34" s="46"/>
      <c r="K34" s="46"/>
    </row>
    <row r="35" spans="6:11">
      <c r="F35" s="62"/>
      <c r="J35" s="46"/>
      <c r="K35" s="46"/>
    </row>
    <row r="36" spans="6:11">
      <c r="F36" s="62"/>
      <c r="J36" s="46"/>
      <c r="K36" s="46"/>
    </row>
    <row r="37" spans="6:11">
      <c r="F37" s="62"/>
    </row>
    <row r="38" spans="6:11">
      <c r="F38" s="62"/>
    </row>
    <row r="39" spans="6:11">
      <c r="F39" s="6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E35" sqref="E35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51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47" t="s">
        <v>41</v>
      </c>
      <c r="D7" s="75"/>
      <c r="E7" s="79"/>
    </row>
    <row r="8" spans="1:20" s="66" customFormat="1" ht="12.75" customHeight="1">
      <c r="A8" s="78"/>
      <c r="B8" s="77"/>
      <c r="C8" s="147"/>
      <c r="D8" s="75"/>
      <c r="E8" s="79"/>
      <c r="F8" s="74"/>
    </row>
    <row r="9" spans="1:20" s="66" customFormat="1" ht="12.75" customHeight="1">
      <c r="A9" s="78"/>
      <c r="B9" s="77"/>
      <c r="C9" s="147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ht="12.75" customHeight="1"/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59</v>
      </c>
      <c r="F25" s="72"/>
      <c r="G25" s="72"/>
    </row>
    <row r="26" spans="1:7" ht="12.75" customHeight="1">
      <c r="E26" s="67" t="s">
        <v>60</v>
      </c>
      <c r="F26" s="72"/>
      <c r="G26" s="72"/>
    </row>
    <row r="27" spans="1:7" ht="12.75" customHeight="1">
      <c r="E27" s="65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7"/>
    </row>
    <row r="46" spans="5:5">
      <c r="E46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O97"/>
  <sheetViews>
    <sheetView showGridLines="0" showRowColHeaders="0" workbookViewId="0">
      <selection activeCell="D95" sqref="D95:O95"/>
    </sheetView>
  </sheetViews>
  <sheetFormatPr baseColWidth="10" defaultRowHeight="15"/>
  <cols>
    <col min="1" max="1" width="11.42578125" style="121"/>
    <col min="2" max="2" width="19.42578125" style="121" customWidth="1"/>
    <col min="3" max="16384" width="11.42578125" style="121"/>
  </cols>
  <sheetData>
    <row r="2" spans="2:4">
      <c r="B2" s="51" t="s">
        <v>35</v>
      </c>
      <c r="C2" s="120"/>
      <c r="D2" s="120"/>
    </row>
    <row r="3" spans="2:4">
      <c r="B3" s="122"/>
      <c r="C3" s="123" t="s">
        <v>34</v>
      </c>
      <c r="D3" s="123" t="s">
        <v>31</v>
      </c>
    </row>
    <row r="4" spans="2:4">
      <c r="B4" s="124" t="s">
        <v>16</v>
      </c>
      <c r="C4" s="24">
        <v>468.4</v>
      </c>
      <c r="D4" s="23">
        <f>100-SUM(D5:D14)</f>
        <v>20.40000000000002</v>
      </c>
    </row>
    <row r="5" spans="2:4">
      <c r="B5" s="124" t="s">
        <v>15</v>
      </c>
      <c r="C5" s="24">
        <v>182</v>
      </c>
      <c r="D5" s="23">
        <f t="shared" ref="D5:D14" si="0">ROUND(C5/$C$15*100,1)</f>
        <v>7.9</v>
      </c>
    </row>
    <row r="6" spans="2:4">
      <c r="B6" s="124" t="s">
        <v>14</v>
      </c>
      <c r="C6" s="24">
        <v>605.4</v>
      </c>
      <c r="D6" s="23">
        <f t="shared" si="0"/>
        <v>26.3</v>
      </c>
    </row>
    <row r="7" spans="2:4">
      <c r="B7" s="124" t="s">
        <v>30</v>
      </c>
      <c r="C7" s="24">
        <v>857.95</v>
      </c>
      <c r="D7" s="23">
        <f t="shared" si="0"/>
        <v>37.299999999999997</v>
      </c>
    </row>
    <row r="8" spans="2:4">
      <c r="B8" s="124" t="s">
        <v>29</v>
      </c>
      <c r="C8" s="24">
        <v>12.72</v>
      </c>
      <c r="D8" s="23">
        <f t="shared" si="0"/>
        <v>0.6</v>
      </c>
    </row>
    <row r="9" spans="2:4">
      <c r="B9" s="124" t="s">
        <v>28</v>
      </c>
      <c r="C9" s="24">
        <v>10.487000000000002</v>
      </c>
      <c r="D9" s="23">
        <f t="shared" si="0"/>
        <v>0.5</v>
      </c>
    </row>
    <row r="10" spans="2:4">
      <c r="B10" s="124" t="s">
        <v>64</v>
      </c>
      <c r="C10" s="24">
        <v>37.400000000000006</v>
      </c>
      <c r="D10" s="23">
        <f t="shared" si="0"/>
        <v>1.6</v>
      </c>
    </row>
    <row r="11" spans="2:4">
      <c r="B11" s="124" t="s">
        <v>63</v>
      </c>
      <c r="C11" s="24">
        <v>37.400000000000006</v>
      </c>
      <c r="D11" s="23">
        <f t="shared" si="0"/>
        <v>1.6</v>
      </c>
    </row>
    <row r="12" spans="2:4">
      <c r="B12" s="124" t="s">
        <v>8</v>
      </c>
      <c r="C12" s="24">
        <v>3.6474999999999906</v>
      </c>
      <c r="D12" s="23">
        <f t="shared" si="0"/>
        <v>0.2</v>
      </c>
    </row>
    <row r="13" spans="2:4">
      <c r="B13" s="124" t="s">
        <v>7</v>
      </c>
      <c r="C13" s="24">
        <v>80.05728499999978</v>
      </c>
      <c r="D13" s="23">
        <f t="shared" si="0"/>
        <v>3.5</v>
      </c>
    </row>
    <row r="14" spans="2:4">
      <c r="B14" s="124" t="s">
        <v>27</v>
      </c>
      <c r="C14" s="24">
        <v>2.13</v>
      </c>
      <c r="D14" s="23">
        <f t="shared" si="0"/>
        <v>0.1</v>
      </c>
    </row>
    <row r="15" spans="2:4">
      <c r="B15" s="125" t="s">
        <v>25</v>
      </c>
      <c r="C15" s="126">
        <f>SUM(C4:C14)</f>
        <v>2297.5917850000001</v>
      </c>
      <c r="D15" s="127">
        <f>SUM(D4:D14)</f>
        <v>100</v>
      </c>
    </row>
    <row r="16" spans="2:4">
      <c r="B16" s="120"/>
      <c r="C16" s="128"/>
      <c r="D16" s="128"/>
    </row>
    <row r="17" spans="2:4">
      <c r="B17" s="51" t="s">
        <v>32</v>
      </c>
      <c r="C17" s="120"/>
      <c r="D17" s="120"/>
    </row>
    <row r="18" spans="2:4">
      <c r="B18" s="122"/>
      <c r="C18" s="123" t="s">
        <v>31</v>
      </c>
      <c r="D18" s="128"/>
    </row>
    <row r="19" spans="2:4">
      <c r="B19" s="124" t="s">
        <v>16</v>
      </c>
      <c r="C19" s="23">
        <f>100-SUM(C20:C30)</f>
        <v>38.499999999999993</v>
      </c>
      <c r="D19" s="128"/>
    </row>
    <row r="20" spans="2:4">
      <c r="B20" s="124" t="s">
        <v>15</v>
      </c>
      <c r="C20" s="23">
        <f>ROUND((O37/$O$49)*100,1)</f>
        <v>11.2</v>
      </c>
      <c r="D20" s="128"/>
    </row>
    <row r="21" spans="2:4">
      <c r="B21" s="124" t="s">
        <v>14</v>
      </c>
      <c r="C21" s="23">
        <f>ROUND((O38/$O$49)*100,1)</f>
        <v>14.8</v>
      </c>
      <c r="D21" s="128"/>
    </row>
    <row r="22" spans="2:4">
      <c r="B22" s="124" t="s">
        <v>30</v>
      </c>
      <c r="C22" s="23">
        <f>ROUND((O39/$O$49)*100,1)</f>
        <v>6.9</v>
      </c>
      <c r="D22" s="128"/>
    </row>
    <row r="23" spans="2:4">
      <c r="B23" s="124" t="s">
        <v>29</v>
      </c>
      <c r="C23" s="23">
        <f>ROUND((O40/$O$49)*100,1)</f>
        <v>0.3</v>
      </c>
      <c r="D23" s="128"/>
    </row>
    <row r="24" spans="2:4">
      <c r="B24" s="124" t="s">
        <v>28</v>
      </c>
      <c r="C24" s="23">
        <f>ROUND((O44/$O$49)*100,1)</f>
        <v>0.6</v>
      </c>
      <c r="D24" s="128"/>
    </row>
    <row r="25" spans="2:4">
      <c r="B25" s="124" t="s">
        <v>64</v>
      </c>
      <c r="C25" s="23">
        <f>ROUND((O45/$O$49)*100,1)</f>
        <v>2.7</v>
      </c>
      <c r="D25" s="128"/>
    </row>
    <row r="26" spans="2:4">
      <c r="B26" s="124" t="s">
        <v>63</v>
      </c>
      <c r="C26" s="23">
        <f>ROUND((O46/$O$49)*100,1)</f>
        <v>2.7</v>
      </c>
      <c r="D26" s="128"/>
    </row>
    <row r="27" spans="2:4">
      <c r="B27" s="124" t="s">
        <v>8</v>
      </c>
      <c r="C27" s="23">
        <f>ROUND((O41/$O$49)*100,1)</f>
        <v>0</v>
      </c>
      <c r="D27" s="128"/>
    </row>
    <row r="28" spans="2:4">
      <c r="B28" s="124" t="s">
        <v>7</v>
      </c>
      <c r="C28" s="23">
        <f>ROUND((O42/$O$49)*100,1)</f>
        <v>2.2000000000000002</v>
      </c>
      <c r="D28" s="128"/>
    </row>
    <row r="29" spans="2:4">
      <c r="B29" s="124" t="s">
        <v>27</v>
      </c>
      <c r="C29" s="23">
        <f>ROUND((O43/$O$49)*100,1)</f>
        <v>0</v>
      </c>
      <c r="D29" s="128"/>
    </row>
    <row r="30" spans="2:4">
      <c r="B30" s="124" t="s">
        <v>26</v>
      </c>
      <c r="C30" s="23">
        <f>ROUND((O48/$O$49)*100,1)</f>
        <v>20.100000000000001</v>
      </c>
      <c r="D30" s="128"/>
    </row>
    <row r="31" spans="2:4">
      <c r="B31" s="125" t="s">
        <v>25</v>
      </c>
      <c r="C31" s="127">
        <f>SUM(C19:C30)</f>
        <v>100</v>
      </c>
    </row>
    <row r="34" spans="2:15">
      <c r="B34" s="51" t="s">
        <v>57</v>
      </c>
    </row>
    <row r="35" spans="2:15">
      <c r="B35" s="122"/>
      <c r="C35" s="129">
        <v>42887</v>
      </c>
      <c r="D35" s="129">
        <v>42917</v>
      </c>
      <c r="E35" s="129">
        <v>42948</v>
      </c>
      <c r="F35" s="129">
        <v>42979</v>
      </c>
      <c r="G35" s="129">
        <v>43009</v>
      </c>
      <c r="H35" s="129">
        <v>43040</v>
      </c>
      <c r="I35" s="129">
        <v>43070</v>
      </c>
      <c r="J35" s="129">
        <v>43101</v>
      </c>
      <c r="K35" s="129">
        <v>43132</v>
      </c>
      <c r="L35" s="129">
        <v>43160</v>
      </c>
      <c r="M35" s="129">
        <v>43191</v>
      </c>
      <c r="N35" s="129">
        <v>43221</v>
      </c>
      <c r="O35" s="129">
        <v>43252</v>
      </c>
    </row>
    <row r="36" spans="2:15">
      <c r="B36" s="124" t="s">
        <v>16</v>
      </c>
      <c r="C36" s="24">
        <v>269.448824</v>
      </c>
      <c r="D36" s="24">
        <v>273.73169999999999</v>
      </c>
      <c r="E36" s="24">
        <v>264.55904900000002</v>
      </c>
      <c r="F36" s="24">
        <v>238.12548799999999</v>
      </c>
      <c r="G36" s="24">
        <v>197.28790599999999</v>
      </c>
      <c r="H36" s="24">
        <v>153.25211400000001</v>
      </c>
      <c r="I36" s="24">
        <v>204.441261</v>
      </c>
      <c r="J36" s="24">
        <v>198.55498600000001</v>
      </c>
      <c r="K36" s="24">
        <v>192.79489100000001</v>
      </c>
      <c r="L36" s="24">
        <v>199.82148100000001</v>
      </c>
      <c r="M36" s="24">
        <v>183.05607699999999</v>
      </c>
      <c r="N36" s="24">
        <v>186.85690500000001</v>
      </c>
      <c r="O36" s="24">
        <v>208.82671199999999</v>
      </c>
    </row>
    <row r="37" spans="2:15">
      <c r="B37" s="124" t="s">
        <v>15</v>
      </c>
      <c r="C37" s="24">
        <v>96.848533000000003</v>
      </c>
      <c r="D37" s="24">
        <v>107.03095</v>
      </c>
      <c r="E37" s="24">
        <v>88.492990000000006</v>
      </c>
      <c r="F37" s="24">
        <v>42.503577999999997</v>
      </c>
      <c r="G37" s="24">
        <v>27.252943999999999</v>
      </c>
      <c r="H37" s="24">
        <v>25.254999999999999</v>
      </c>
      <c r="I37" s="24">
        <v>33.156188999999998</v>
      </c>
      <c r="J37" s="24">
        <v>35.374102999999998</v>
      </c>
      <c r="K37" s="24">
        <v>39.245297000000001</v>
      </c>
      <c r="L37" s="24">
        <v>36.224978</v>
      </c>
      <c r="M37" s="24">
        <v>37.495133000000003</v>
      </c>
      <c r="N37" s="24">
        <v>51.573540000000001</v>
      </c>
      <c r="O37" s="24">
        <v>60.388038999999999</v>
      </c>
    </row>
    <row r="38" spans="2:15">
      <c r="B38" s="124" t="s">
        <v>14</v>
      </c>
      <c r="C38" s="24">
        <v>39.526795999999997</v>
      </c>
      <c r="D38" s="24">
        <v>59.315126999999997</v>
      </c>
      <c r="E38" s="24">
        <v>82.009630999999999</v>
      </c>
      <c r="F38" s="24">
        <v>81.625907999999995</v>
      </c>
      <c r="G38" s="24">
        <v>74.939629999999994</v>
      </c>
      <c r="H38" s="24">
        <v>62.142018999999998</v>
      </c>
      <c r="I38" s="24">
        <v>64.867774999999995</v>
      </c>
      <c r="J38" s="24">
        <v>59.556201999999999</v>
      </c>
      <c r="K38" s="24">
        <v>59.632269999999998</v>
      </c>
      <c r="L38" s="24">
        <v>60.802365999999999</v>
      </c>
      <c r="M38" s="24">
        <v>56.946460999999999</v>
      </c>
      <c r="N38" s="24">
        <v>65.837102000000002</v>
      </c>
      <c r="O38" s="24">
        <v>80.168085000000005</v>
      </c>
    </row>
    <row r="39" spans="2:15">
      <c r="B39" s="124" t="s">
        <v>11</v>
      </c>
      <c r="C39" s="24">
        <v>13.028306000000001</v>
      </c>
      <c r="D39" s="24">
        <v>35.387374999999999</v>
      </c>
      <c r="E39" s="24">
        <v>56.26361</v>
      </c>
      <c r="F39" s="24">
        <v>13.675324</v>
      </c>
      <c r="G39" s="24">
        <v>40.854672000000001</v>
      </c>
      <c r="H39" s="24">
        <v>60.509489000000002</v>
      </c>
      <c r="I39" s="24">
        <v>36.223999999999997</v>
      </c>
      <c r="J39" s="24">
        <v>31.199051000000001</v>
      </c>
      <c r="K39" s="24">
        <v>48.598584000000002</v>
      </c>
      <c r="L39" s="24">
        <v>39.438366000000002</v>
      </c>
      <c r="M39" s="24">
        <v>49.091298000000002</v>
      </c>
      <c r="N39" s="24">
        <v>46.113312999999998</v>
      </c>
      <c r="O39" s="24">
        <v>37.047496000000002</v>
      </c>
    </row>
    <row r="40" spans="2:15">
      <c r="B40" s="124" t="s">
        <v>29</v>
      </c>
      <c r="C40" s="24">
        <v>1.706</v>
      </c>
      <c r="D40" s="24">
        <v>3.1280000000000001</v>
      </c>
      <c r="E40" s="24">
        <v>4.5548469999999996</v>
      </c>
      <c r="F40" s="24">
        <v>2.3769999999999998</v>
      </c>
      <c r="G40" s="24">
        <v>1.6419999999999999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0.25800000000000001</v>
      </c>
      <c r="O40" s="24">
        <v>1.50308</v>
      </c>
    </row>
    <row r="41" spans="2:15">
      <c r="B41" s="124" t="s">
        <v>8</v>
      </c>
      <c r="C41" s="24">
        <v>0.13</v>
      </c>
      <c r="D41" s="24">
        <v>0.17599999999999999</v>
      </c>
      <c r="E41" s="24">
        <v>0.17199999999999999</v>
      </c>
      <c r="F41" s="24">
        <v>0.183</v>
      </c>
      <c r="G41" s="24">
        <v>0.19500000000000001</v>
      </c>
      <c r="H41" s="24">
        <v>0.34300000000000003</v>
      </c>
      <c r="I41" s="24">
        <v>0.38200000000000001</v>
      </c>
      <c r="J41" s="24">
        <v>0.253</v>
      </c>
      <c r="K41" s="24">
        <v>0.32400000000000001</v>
      </c>
      <c r="L41" s="24">
        <v>0.40600000000000003</v>
      </c>
      <c r="M41" s="24">
        <v>0.28299999999999997</v>
      </c>
      <c r="N41" s="24">
        <v>0.22900000000000001</v>
      </c>
      <c r="O41" s="24">
        <v>0.16425999999999999</v>
      </c>
    </row>
    <row r="42" spans="2:15">
      <c r="B42" s="124" t="s">
        <v>7</v>
      </c>
      <c r="C42" s="24">
        <v>13.302</v>
      </c>
      <c r="D42" s="24">
        <v>13.3</v>
      </c>
      <c r="E42" s="24">
        <v>12.436999999999999</v>
      </c>
      <c r="F42" s="24">
        <v>10.18</v>
      </c>
      <c r="G42" s="24">
        <v>9.7210000000000001</v>
      </c>
      <c r="H42" s="24">
        <v>7.258</v>
      </c>
      <c r="I42" s="24">
        <v>5.556</v>
      </c>
      <c r="J42" s="24">
        <v>7.0149999999999997</v>
      </c>
      <c r="K42" s="24">
        <v>5.3579999999999997</v>
      </c>
      <c r="L42" s="24">
        <v>10.208</v>
      </c>
      <c r="M42" s="24">
        <v>11.491</v>
      </c>
      <c r="N42" s="24">
        <v>11.878</v>
      </c>
      <c r="O42" s="24">
        <v>11.6364</v>
      </c>
    </row>
    <row r="43" spans="2:15">
      <c r="B43" s="25" t="s">
        <v>27</v>
      </c>
      <c r="C43" s="24">
        <v>0.16400000000000001</v>
      </c>
      <c r="D43" s="24">
        <v>7.5999999999999998E-2</v>
      </c>
      <c r="E43" s="24">
        <v>7.2999999999999995E-2</v>
      </c>
      <c r="F43" s="24">
        <v>8.6999999999999994E-2</v>
      </c>
      <c r="G43" s="24">
        <v>0.106</v>
      </c>
      <c r="H43" s="24">
        <v>0.127</v>
      </c>
      <c r="I43" s="24">
        <v>0.13700000000000001</v>
      </c>
      <c r="J43" s="24">
        <v>0.219</v>
      </c>
      <c r="K43" s="24">
        <v>0.16600000000000001</v>
      </c>
      <c r="L43" s="24">
        <v>0.184</v>
      </c>
      <c r="M43" s="24">
        <v>0.13100000000000001</v>
      </c>
      <c r="N43" s="24">
        <v>0.128</v>
      </c>
      <c r="O43" s="24">
        <v>0.12690000000000001</v>
      </c>
    </row>
    <row r="44" spans="2:15">
      <c r="B44" s="25" t="s">
        <v>28</v>
      </c>
      <c r="C44" s="24">
        <v>2.7770000000000001</v>
      </c>
      <c r="D44" s="24">
        <v>3.0590000000000002</v>
      </c>
      <c r="E44" s="24">
        <v>3.488</v>
      </c>
      <c r="F44" s="24">
        <v>3.2160000000000002</v>
      </c>
      <c r="G44" s="24">
        <v>3.35</v>
      </c>
      <c r="H44" s="24">
        <v>3.0990000000000002</v>
      </c>
      <c r="I44" s="24">
        <v>3.6</v>
      </c>
      <c r="J44" s="24">
        <v>3.1829999999999998</v>
      </c>
      <c r="K44" s="24">
        <v>3.0840000000000001</v>
      </c>
      <c r="L44" s="24">
        <v>2.2949999999999999</v>
      </c>
      <c r="M44" s="24">
        <v>1.982</v>
      </c>
      <c r="N44" s="24">
        <v>2.5790000000000002</v>
      </c>
      <c r="O44" s="24">
        <v>3.3290199999999999</v>
      </c>
    </row>
    <row r="45" spans="2:15">
      <c r="B45" s="124" t="s">
        <v>64</v>
      </c>
      <c r="C45" s="24">
        <f>C46</f>
        <v>14.0465</v>
      </c>
      <c r="D45" s="24">
        <f t="shared" ref="D45:O45" si="1">D46</f>
        <v>14.055999999999999</v>
      </c>
      <c r="E45" s="24">
        <f t="shared" si="1"/>
        <v>14.3255</v>
      </c>
      <c r="F45" s="24">
        <f t="shared" si="1"/>
        <v>15.0265</v>
      </c>
      <c r="G45" s="24">
        <f t="shared" si="1"/>
        <v>13.983000000000001</v>
      </c>
      <c r="H45" s="24">
        <f t="shared" si="1"/>
        <v>11.279</v>
      </c>
      <c r="I45" s="24">
        <f t="shared" si="1"/>
        <v>9.9819999999999993</v>
      </c>
      <c r="J45" s="24">
        <f t="shared" si="1"/>
        <v>7.4814999999999996</v>
      </c>
      <c r="K45" s="24">
        <f t="shared" si="1"/>
        <v>4.4560000000000004</v>
      </c>
      <c r="L45" s="24">
        <f t="shared" si="1"/>
        <v>11.2</v>
      </c>
      <c r="M45" s="24">
        <f t="shared" si="1"/>
        <v>10.486499999999999</v>
      </c>
      <c r="N45" s="24">
        <f t="shared" si="1"/>
        <v>10.5245</v>
      </c>
      <c r="O45" s="24">
        <f t="shared" si="1"/>
        <v>14.321809999999999</v>
      </c>
    </row>
    <row r="46" spans="2:15">
      <c r="B46" s="124" t="s">
        <v>63</v>
      </c>
      <c r="C46" s="24">
        <v>14.0465</v>
      </c>
      <c r="D46" s="24">
        <v>14.055999999999999</v>
      </c>
      <c r="E46" s="24">
        <v>14.3255</v>
      </c>
      <c r="F46" s="24">
        <v>15.0265</v>
      </c>
      <c r="G46" s="24">
        <v>13.983000000000001</v>
      </c>
      <c r="H46" s="24">
        <v>11.279</v>
      </c>
      <c r="I46" s="24">
        <v>9.9819999999999993</v>
      </c>
      <c r="J46" s="24">
        <v>7.4814999999999996</v>
      </c>
      <c r="K46" s="24">
        <v>4.4560000000000004</v>
      </c>
      <c r="L46" s="24">
        <v>11.2</v>
      </c>
      <c r="M46" s="24">
        <v>10.486499999999999</v>
      </c>
      <c r="N46" s="24">
        <v>10.5245</v>
      </c>
      <c r="O46" s="24">
        <v>14.321809999999999</v>
      </c>
    </row>
    <row r="47" spans="2:15">
      <c r="B47" s="130" t="s">
        <v>5</v>
      </c>
      <c r="C47" s="20">
        <f>SUM(C36:C46)</f>
        <v>465.02445899999998</v>
      </c>
      <c r="D47" s="20">
        <f t="shared" ref="D47:O47" si="2">SUM(D36:D46)</f>
        <v>523.3161520000001</v>
      </c>
      <c r="E47" s="20">
        <f t="shared" si="2"/>
        <v>540.70112700000016</v>
      </c>
      <c r="F47" s="20">
        <f t="shared" si="2"/>
        <v>422.02629799999994</v>
      </c>
      <c r="G47" s="20">
        <f t="shared" si="2"/>
        <v>383.31515199999996</v>
      </c>
      <c r="H47" s="20">
        <f t="shared" si="2"/>
        <v>334.54362200000003</v>
      </c>
      <c r="I47" s="20">
        <f t="shared" si="2"/>
        <v>368.32822499999997</v>
      </c>
      <c r="J47" s="20">
        <f t="shared" si="2"/>
        <v>350.31734199999994</v>
      </c>
      <c r="K47" s="20">
        <f t="shared" si="2"/>
        <v>358.11504200000007</v>
      </c>
      <c r="L47" s="20">
        <f t="shared" si="2"/>
        <v>371.78019100000006</v>
      </c>
      <c r="M47" s="20">
        <f t="shared" si="2"/>
        <v>361.44896899999992</v>
      </c>
      <c r="N47" s="20">
        <f t="shared" si="2"/>
        <v>386.50185999999997</v>
      </c>
      <c r="O47" s="20">
        <f t="shared" si="2"/>
        <v>431.83361200000002</v>
      </c>
    </row>
    <row r="48" spans="2:15">
      <c r="B48" s="124" t="s">
        <v>26</v>
      </c>
      <c r="C48" s="16">
        <v>114.23341499999999</v>
      </c>
      <c r="D48" s="16">
        <v>155.21145899999999</v>
      </c>
      <c r="E48" s="16">
        <v>166.87624500000001</v>
      </c>
      <c r="F48" s="16">
        <v>116.104623</v>
      </c>
      <c r="G48" s="16">
        <v>93.285021</v>
      </c>
      <c r="H48" s="16">
        <v>70.161934000000002</v>
      </c>
      <c r="I48" s="16">
        <v>91.766864999999996</v>
      </c>
      <c r="J48" s="16">
        <v>86.203828999999999</v>
      </c>
      <c r="K48" s="16">
        <v>99.993398999999997</v>
      </c>
      <c r="L48" s="16">
        <v>89.996875000000003</v>
      </c>
      <c r="M48" s="16">
        <v>66.467461999999998</v>
      </c>
      <c r="N48" s="16">
        <v>89.565090999999995</v>
      </c>
      <c r="O48" s="16">
        <v>108.5852</v>
      </c>
    </row>
    <row r="49" spans="2:15">
      <c r="B49" s="131" t="s">
        <v>4</v>
      </c>
      <c r="C49" s="12">
        <f>SUM(C47:C48)</f>
        <v>579.25787400000002</v>
      </c>
      <c r="D49" s="12">
        <f t="shared" ref="D49:O49" si="3">SUM(D47:D48)</f>
        <v>678.52761100000009</v>
      </c>
      <c r="E49" s="12">
        <f t="shared" si="3"/>
        <v>707.5773720000002</v>
      </c>
      <c r="F49" s="12">
        <f t="shared" si="3"/>
        <v>538.13092099999994</v>
      </c>
      <c r="G49" s="12">
        <f t="shared" si="3"/>
        <v>476.60017299999993</v>
      </c>
      <c r="H49" s="12">
        <f t="shared" si="3"/>
        <v>404.705556</v>
      </c>
      <c r="I49" s="12">
        <f t="shared" si="3"/>
        <v>460.09508999999997</v>
      </c>
      <c r="J49" s="12">
        <f t="shared" si="3"/>
        <v>436.52117099999992</v>
      </c>
      <c r="K49" s="12">
        <f t="shared" si="3"/>
        <v>458.10844100000008</v>
      </c>
      <c r="L49" s="12">
        <f t="shared" si="3"/>
        <v>461.77706600000005</v>
      </c>
      <c r="M49" s="12">
        <f t="shared" si="3"/>
        <v>427.91643099999993</v>
      </c>
      <c r="N49" s="12">
        <f t="shared" si="3"/>
        <v>476.06695099999996</v>
      </c>
      <c r="O49" s="12">
        <f t="shared" si="3"/>
        <v>540.418812</v>
      </c>
    </row>
    <row r="50" spans="2:15">
      <c r="B50" s="73" t="s">
        <v>61</v>
      </c>
      <c r="C50" s="132">
        <f t="shared" ref="C50:O50" si="4">SUM(C37:C38,C40)</f>
        <v>138.08132899999998</v>
      </c>
      <c r="D50" s="132">
        <f t="shared" si="4"/>
        <v>169.47407700000002</v>
      </c>
      <c r="E50" s="132">
        <f t="shared" si="4"/>
        <v>175.057468</v>
      </c>
      <c r="F50" s="132">
        <f t="shared" si="4"/>
        <v>126.50648599999998</v>
      </c>
      <c r="G50" s="132">
        <f t="shared" si="4"/>
        <v>103.83457399999999</v>
      </c>
      <c r="H50" s="132">
        <f t="shared" si="4"/>
        <v>87.397019</v>
      </c>
      <c r="I50" s="132">
        <f t="shared" si="4"/>
        <v>98.023963999999992</v>
      </c>
      <c r="J50" s="132">
        <f t="shared" si="4"/>
        <v>94.930305000000004</v>
      </c>
      <c r="K50" s="132">
        <f t="shared" si="4"/>
        <v>98.877566999999999</v>
      </c>
      <c r="L50" s="132">
        <f t="shared" si="4"/>
        <v>97.027343999999999</v>
      </c>
      <c r="M50" s="132">
        <f t="shared" si="4"/>
        <v>94.441594000000009</v>
      </c>
      <c r="N50" s="132">
        <f t="shared" si="4"/>
        <v>117.66864199999999</v>
      </c>
      <c r="O50" s="132">
        <f t="shared" si="4"/>
        <v>142.05920400000002</v>
      </c>
    </row>
    <row r="52" spans="2:15">
      <c r="B52" s="51" t="s">
        <v>39</v>
      </c>
      <c r="C52" s="120"/>
      <c r="D52" s="120"/>
    </row>
    <row r="53" spans="2:15">
      <c r="B53" s="122"/>
      <c r="C53" s="123" t="s">
        <v>34</v>
      </c>
      <c r="D53" s="123" t="s">
        <v>31</v>
      </c>
    </row>
    <row r="54" spans="2:15">
      <c r="B54" s="124" t="s">
        <v>15</v>
      </c>
      <c r="C54" s="24">
        <v>495.92000000000013</v>
      </c>
      <c r="D54" s="23">
        <f>ROUND(C54/$C$64*100,1)</f>
        <v>17.600000000000001</v>
      </c>
    </row>
    <row r="55" spans="2:15">
      <c r="B55" s="124" t="s">
        <v>14</v>
      </c>
      <c r="C55" s="24">
        <v>557.1400000000001</v>
      </c>
      <c r="D55" s="23">
        <f>ROUND(C55/$C$64*100,1)</f>
        <v>19.8</v>
      </c>
    </row>
    <row r="56" spans="2:15">
      <c r="B56" s="124" t="s">
        <v>13</v>
      </c>
      <c r="C56" s="24">
        <v>482.64</v>
      </c>
      <c r="D56" s="23">
        <f t="shared" ref="D56:D63" si="5">ROUND(C56/$C$64*100,1)</f>
        <v>17.100000000000001</v>
      </c>
    </row>
    <row r="57" spans="2:15">
      <c r="B57" s="124" t="s">
        <v>30</v>
      </c>
      <c r="C57" s="24">
        <v>864.2</v>
      </c>
      <c r="D57" s="23">
        <f>100-SUM(D54:D56,D58:D63)</f>
        <v>30.699999999999989</v>
      </c>
    </row>
    <row r="58" spans="2:15">
      <c r="B58" s="124" t="s">
        <v>28</v>
      </c>
      <c r="C58" s="24">
        <v>0</v>
      </c>
      <c r="D58" s="23">
        <f>ROUND(C58/$C$64*100,1)</f>
        <v>0</v>
      </c>
    </row>
    <row r="59" spans="2:15">
      <c r="B59" s="124" t="s">
        <v>17</v>
      </c>
      <c r="C59" s="24">
        <v>2.02</v>
      </c>
      <c r="D59" s="23">
        <f t="shared" si="5"/>
        <v>0.1</v>
      </c>
    </row>
    <row r="60" spans="2:15">
      <c r="B60" s="124" t="s">
        <v>9</v>
      </c>
      <c r="C60" s="24">
        <v>11.39</v>
      </c>
      <c r="D60" s="23">
        <f t="shared" si="5"/>
        <v>0.4</v>
      </c>
    </row>
    <row r="61" spans="2:15">
      <c r="B61" s="124" t="s">
        <v>8</v>
      </c>
      <c r="C61" s="24">
        <v>233.19999999999993</v>
      </c>
      <c r="D61" s="23">
        <f t="shared" si="5"/>
        <v>8.3000000000000007</v>
      </c>
    </row>
    <row r="62" spans="2:15">
      <c r="B62" s="124" t="s">
        <v>7</v>
      </c>
      <c r="C62" s="24">
        <v>167.32556999999963</v>
      </c>
      <c r="D62" s="23">
        <f t="shared" si="5"/>
        <v>5.9</v>
      </c>
    </row>
    <row r="63" spans="2:15">
      <c r="B63" s="124" t="s">
        <v>27</v>
      </c>
      <c r="C63" s="24">
        <v>3.6960000000000002</v>
      </c>
      <c r="D63" s="23">
        <f t="shared" si="5"/>
        <v>0.1</v>
      </c>
    </row>
    <row r="64" spans="2:15">
      <c r="B64" s="125" t="s">
        <v>25</v>
      </c>
      <c r="C64" s="126">
        <f>SUM(C54:C63)</f>
        <v>2817.5315699999996</v>
      </c>
      <c r="D64" s="127">
        <f>SUM(D54:D63)</f>
        <v>99.999999999999986</v>
      </c>
    </row>
    <row r="65" spans="2:4">
      <c r="B65" s="120"/>
      <c r="C65" s="120"/>
      <c r="D65" s="128"/>
    </row>
    <row r="66" spans="2:4">
      <c r="B66" s="120"/>
      <c r="C66" s="120"/>
      <c r="D66" s="128"/>
    </row>
    <row r="67" spans="2:4">
      <c r="B67" s="120"/>
      <c r="C67" s="120"/>
      <c r="D67" s="128"/>
    </row>
    <row r="68" spans="2:4">
      <c r="B68" s="120"/>
      <c r="C68" s="120"/>
      <c r="D68" s="120"/>
    </row>
    <row r="69" spans="2:4">
      <c r="B69" s="51" t="s">
        <v>38</v>
      </c>
      <c r="C69" s="120"/>
      <c r="D69" s="120"/>
    </row>
    <row r="70" spans="2:4">
      <c r="B70" s="122"/>
      <c r="C70" s="123" t="s">
        <v>31</v>
      </c>
      <c r="D70" s="128"/>
    </row>
    <row r="71" spans="2:4">
      <c r="B71" s="124" t="s">
        <v>15</v>
      </c>
      <c r="C71" s="23">
        <f>ROUND((O86/$O$95)*100,1)</f>
        <v>23.3</v>
      </c>
      <c r="D71" s="128"/>
    </row>
    <row r="72" spans="2:4">
      <c r="B72" s="124" t="s">
        <v>14</v>
      </c>
      <c r="C72" s="23">
        <f>ROUND((O87/$O$95)*100,1)</f>
        <v>2.9</v>
      </c>
      <c r="D72" s="128"/>
    </row>
    <row r="73" spans="2:4">
      <c r="B73" s="124" t="s">
        <v>13</v>
      </c>
      <c r="C73" s="23">
        <f>ROUND((O88/$O$95)*100,1)</f>
        <v>28.2</v>
      </c>
      <c r="D73" s="128"/>
    </row>
    <row r="74" spans="2:4">
      <c r="B74" s="124" t="s">
        <v>30</v>
      </c>
      <c r="C74" s="23">
        <f>100-SUM(C71:C73,C75:C80)</f>
        <v>33.400000000000006</v>
      </c>
      <c r="D74" s="128"/>
    </row>
    <row r="75" spans="2:4">
      <c r="B75" s="124" t="s">
        <v>28</v>
      </c>
      <c r="C75" s="23">
        <f>ROUND((O94/$O$95)*100,1)</f>
        <v>0</v>
      </c>
      <c r="D75" s="128"/>
    </row>
    <row r="76" spans="2:4">
      <c r="B76" s="124" t="s">
        <v>17</v>
      </c>
      <c r="C76" s="23">
        <f>ROUND((O85/$O$95)*100,1)</f>
        <v>0</v>
      </c>
      <c r="D76" s="120"/>
    </row>
    <row r="77" spans="2:4">
      <c r="B77" s="124" t="s">
        <v>9</v>
      </c>
      <c r="C77" s="23">
        <f>ROUND((O90/$O$95)*100,1)</f>
        <v>0.3</v>
      </c>
      <c r="D77" s="120"/>
    </row>
    <row r="78" spans="2:4">
      <c r="B78" s="124" t="s">
        <v>8</v>
      </c>
      <c r="C78" s="23">
        <f>ROUND((O91/$O$95)*100,1)</f>
        <v>8.1999999999999993</v>
      </c>
      <c r="D78" s="128"/>
    </row>
    <row r="79" spans="2:4">
      <c r="B79" s="124" t="s">
        <v>7</v>
      </c>
      <c r="C79" s="23">
        <f>ROUND((O92/$O$95)*100,1)</f>
        <v>3.7</v>
      </c>
      <c r="D79" s="128"/>
    </row>
    <row r="80" spans="2:4">
      <c r="B80" s="124" t="s">
        <v>27</v>
      </c>
      <c r="C80" s="23">
        <f>ROUND((O93/$O$95)*100,1)</f>
        <v>0</v>
      </c>
      <c r="D80" s="128"/>
    </row>
    <row r="81" spans="2:15">
      <c r="B81" s="125" t="s">
        <v>25</v>
      </c>
      <c r="C81" s="127">
        <f>SUM(C71:C80)</f>
        <v>100.00000000000001</v>
      </c>
      <c r="D81" s="128"/>
    </row>
    <row r="83" spans="2:15">
      <c r="B83" s="51" t="s">
        <v>41</v>
      </c>
    </row>
    <row r="84" spans="2:15">
      <c r="B84" s="122"/>
      <c r="C84" s="129">
        <v>42887</v>
      </c>
      <c r="D84" s="129">
        <v>42917</v>
      </c>
      <c r="E84" s="129">
        <v>42948</v>
      </c>
      <c r="F84" s="129">
        <v>42979</v>
      </c>
      <c r="G84" s="129">
        <v>43009</v>
      </c>
      <c r="H84" s="129">
        <v>43040</v>
      </c>
      <c r="I84" s="129">
        <v>43070</v>
      </c>
      <c r="J84" s="129">
        <v>43101</v>
      </c>
      <c r="K84" s="129">
        <v>43132</v>
      </c>
      <c r="L84" s="129">
        <v>43160</v>
      </c>
      <c r="M84" s="129">
        <v>43191</v>
      </c>
      <c r="N84" s="129">
        <v>43221</v>
      </c>
      <c r="O84" s="129">
        <v>43252</v>
      </c>
    </row>
    <row r="85" spans="2:15">
      <c r="B85" s="124" t="s">
        <v>17</v>
      </c>
      <c r="C85" s="24">
        <v>0.27100000000000002</v>
      </c>
      <c r="D85" s="24">
        <v>0.27500000000000002</v>
      </c>
      <c r="E85" s="24">
        <v>0.28799999999999998</v>
      </c>
      <c r="F85" s="24">
        <v>0.26700000000000002</v>
      </c>
      <c r="G85" s="24">
        <v>0.29399999999999998</v>
      </c>
      <c r="H85" s="24">
        <v>0.27400000000000002</v>
      </c>
      <c r="I85" s="24">
        <v>0.312</v>
      </c>
      <c r="J85" s="24">
        <v>0.27900000000000003</v>
      </c>
      <c r="K85" s="24">
        <v>3.5000000000000003E-2</v>
      </c>
      <c r="L85" s="24">
        <v>0.31</v>
      </c>
      <c r="M85" s="24">
        <v>0.27700000000000002</v>
      </c>
      <c r="N85" s="24">
        <v>0.309</v>
      </c>
      <c r="O85" s="24">
        <v>9.495E-3</v>
      </c>
    </row>
    <row r="86" spans="2:15">
      <c r="B86" s="124" t="s">
        <v>15</v>
      </c>
      <c r="C86" s="24">
        <v>177.98486399999999</v>
      </c>
      <c r="D86" s="24">
        <v>189.43032400000001</v>
      </c>
      <c r="E86" s="24">
        <v>204.918722</v>
      </c>
      <c r="F86" s="24">
        <v>190.79003900000001</v>
      </c>
      <c r="G86" s="24">
        <v>205.896309</v>
      </c>
      <c r="H86" s="24">
        <v>186.16962100000001</v>
      </c>
      <c r="I86" s="24">
        <v>185.733161</v>
      </c>
      <c r="J86" s="24">
        <v>184.95949899999999</v>
      </c>
      <c r="K86" s="24">
        <v>165.94890699999999</v>
      </c>
      <c r="L86" s="24">
        <v>176.751959</v>
      </c>
      <c r="M86" s="24">
        <v>172.01688200000001</v>
      </c>
      <c r="N86" s="24">
        <v>172.75794300000001</v>
      </c>
      <c r="O86" s="24">
        <v>166.58029300000001</v>
      </c>
    </row>
    <row r="87" spans="2:15">
      <c r="B87" s="124" t="s">
        <v>14</v>
      </c>
      <c r="C87" s="24">
        <v>23.322569999999999</v>
      </c>
      <c r="D87" s="24">
        <v>28.269946999999998</v>
      </c>
      <c r="E87" s="24">
        <v>28.675813999999999</v>
      </c>
      <c r="F87" s="24">
        <v>32.266579</v>
      </c>
      <c r="G87" s="24">
        <v>30.340284</v>
      </c>
      <c r="H87" s="24">
        <v>26.071200000000001</v>
      </c>
      <c r="I87" s="24">
        <v>25.814005999999999</v>
      </c>
      <c r="J87" s="24">
        <v>27.491045</v>
      </c>
      <c r="K87" s="24">
        <v>24.977262</v>
      </c>
      <c r="L87" s="24">
        <v>19.555102999999999</v>
      </c>
      <c r="M87" s="24">
        <v>22.269680999999999</v>
      </c>
      <c r="N87" s="24">
        <v>27.483673</v>
      </c>
      <c r="O87" s="24">
        <v>20.397772</v>
      </c>
    </row>
    <row r="88" spans="2:15">
      <c r="B88" s="124" t="s">
        <v>13</v>
      </c>
      <c r="C88" s="24">
        <v>245.173382</v>
      </c>
      <c r="D88" s="24">
        <v>239.75091900000001</v>
      </c>
      <c r="E88" s="24">
        <v>236.547225</v>
      </c>
      <c r="F88" s="24">
        <v>221.18149</v>
      </c>
      <c r="G88" s="24">
        <v>222.094301</v>
      </c>
      <c r="H88" s="24">
        <v>208.91844499999999</v>
      </c>
      <c r="I88" s="24">
        <v>225.31010599999999</v>
      </c>
      <c r="J88" s="24">
        <v>230.38500400000001</v>
      </c>
      <c r="K88" s="24">
        <v>210.40933799999999</v>
      </c>
      <c r="L88" s="24">
        <v>195.410584</v>
      </c>
      <c r="M88" s="24">
        <v>189.836758</v>
      </c>
      <c r="N88" s="24">
        <v>186.66646800000001</v>
      </c>
      <c r="O88" s="24">
        <v>201.470583</v>
      </c>
    </row>
    <row r="89" spans="2:15">
      <c r="B89" s="124" t="s">
        <v>11</v>
      </c>
      <c r="C89" s="24">
        <v>214.87389200000001</v>
      </c>
      <c r="D89" s="24">
        <v>231.39176800000001</v>
      </c>
      <c r="E89" s="24">
        <v>261.57627100000002</v>
      </c>
      <c r="F89" s="24">
        <v>236.36961299999999</v>
      </c>
      <c r="G89" s="24">
        <v>290.26285000000001</v>
      </c>
      <c r="H89" s="24">
        <v>281.88219600000002</v>
      </c>
      <c r="I89" s="24">
        <v>255.62062399999999</v>
      </c>
      <c r="J89" s="24">
        <v>235.47992300000001</v>
      </c>
      <c r="K89" s="24">
        <v>216.34833599999999</v>
      </c>
      <c r="L89" s="24">
        <v>262.50199300000003</v>
      </c>
      <c r="M89" s="24">
        <v>248.20240100000001</v>
      </c>
      <c r="N89" s="24">
        <v>250.24248700000001</v>
      </c>
      <c r="O89" s="24">
        <v>238.041312</v>
      </c>
    </row>
    <row r="90" spans="2:15">
      <c r="B90" s="124" t="s">
        <v>9</v>
      </c>
      <c r="C90" s="24">
        <v>2.2291949999999998</v>
      </c>
      <c r="D90" s="24">
        <v>3.1143130000000001</v>
      </c>
      <c r="E90" s="24">
        <v>2.4583379999999999</v>
      </c>
      <c r="F90" s="24">
        <v>2.340878</v>
      </c>
      <c r="G90" s="24">
        <v>0.99089499999999997</v>
      </c>
      <c r="H90" s="24">
        <v>0.81137000000000004</v>
      </c>
      <c r="I90" s="24">
        <v>1.301668</v>
      </c>
      <c r="J90" s="24">
        <v>2.2628509999999999</v>
      </c>
      <c r="K90" s="24">
        <v>1.7680279999999999</v>
      </c>
      <c r="L90" s="24">
        <v>1.6107180000000001</v>
      </c>
      <c r="M90" s="24">
        <v>2.2696900000000002</v>
      </c>
      <c r="N90" s="24">
        <v>2.0593919999999999</v>
      </c>
      <c r="O90" s="24">
        <v>2.4054120000000001</v>
      </c>
    </row>
    <row r="91" spans="2:15">
      <c r="B91" s="124" t="s">
        <v>8</v>
      </c>
      <c r="C91" s="24">
        <v>40.161999999999999</v>
      </c>
      <c r="D91" s="24">
        <v>50.389000000000003</v>
      </c>
      <c r="E91" s="24">
        <v>47.396999999999998</v>
      </c>
      <c r="F91" s="24">
        <v>54.584000000000003</v>
      </c>
      <c r="G91" s="24">
        <v>21.312000000000001</v>
      </c>
      <c r="H91" s="24">
        <v>24.044004999999999</v>
      </c>
      <c r="I91" s="24">
        <v>39.853000000000002</v>
      </c>
      <c r="J91" s="24">
        <v>57.039000000000001</v>
      </c>
      <c r="K91" s="24">
        <v>46.216000000000001</v>
      </c>
      <c r="L91" s="24">
        <v>50.514000000000003</v>
      </c>
      <c r="M91" s="24">
        <v>45.558</v>
      </c>
      <c r="N91" s="24">
        <v>55.354999999999997</v>
      </c>
      <c r="O91" s="24">
        <v>58.549861</v>
      </c>
    </row>
    <row r="92" spans="2:15">
      <c r="B92" s="124" t="s">
        <v>7</v>
      </c>
      <c r="C92" s="24">
        <v>27.577999999999999</v>
      </c>
      <c r="D92" s="24">
        <v>29.026268000000002</v>
      </c>
      <c r="E92" s="24">
        <v>26.878</v>
      </c>
      <c r="F92" s="24">
        <v>22.96</v>
      </c>
      <c r="G92" s="24">
        <v>19.759</v>
      </c>
      <c r="H92" s="24">
        <v>16.476206999999999</v>
      </c>
      <c r="I92" s="24">
        <v>17.509</v>
      </c>
      <c r="J92" s="24">
        <v>18.989000000000001</v>
      </c>
      <c r="K92" s="24">
        <v>17.867999999999999</v>
      </c>
      <c r="L92" s="24">
        <v>25.135000000000002</v>
      </c>
      <c r="M92" s="24">
        <v>25.271999999999998</v>
      </c>
      <c r="N92" s="24">
        <v>23.266999999999999</v>
      </c>
      <c r="O92" s="24">
        <v>26.045121999999999</v>
      </c>
    </row>
    <row r="93" spans="2:15">
      <c r="B93" s="124" t="s">
        <v>27</v>
      </c>
      <c r="C93" s="24">
        <v>0.82299999999999995</v>
      </c>
      <c r="D93" s="24">
        <v>0.83099999999999996</v>
      </c>
      <c r="E93" s="24">
        <v>0.68200000000000005</v>
      </c>
      <c r="F93" s="24">
        <v>0.80200000000000005</v>
      </c>
      <c r="G93" s="24">
        <v>0.83099999999999996</v>
      </c>
      <c r="H93" s="24">
        <v>0.80300000000000005</v>
      </c>
      <c r="I93" s="24">
        <v>0.78200000000000003</v>
      </c>
      <c r="J93" s="24">
        <v>0.76200000000000001</v>
      </c>
      <c r="K93" s="24">
        <v>0.64700000000000002</v>
      </c>
      <c r="L93" s="24">
        <v>0.83699999999999997</v>
      </c>
      <c r="M93" s="24">
        <v>0.53900000000000003</v>
      </c>
      <c r="N93" s="24">
        <v>0.751</v>
      </c>
      <c r="O93" s="24">
        <v>2.5557E-2</v>
      </c>
    </row>
    <row r="94" spans="2:15">
      <c r="B94" s="124" t="s">
        <v>28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</row>
    <row r="95" spans="2:15">
      <c r="B95" s="131" t="s">
        <v>4</v>
      </c>
      <c r="C95" s="12">
        <f t="shared" ref="C95:O95" si="6">SUM(C85:C94)</f>
        <v>732.41790300000002</v>
      </c>
      <c r="D95" s="12">
        <f t="shared" si="6"/>
        <v>772.47853900000007</v>
      </c>
      <c r="E95" s="12">
        <f t="shared" si="6"/>
        <v>809.42137000000014</v>
      </c>
      <c r="F95" s="12">
        <f t="shared" si="6"/>
        <v>761.561599</v>
      </c>
      <c r="G95" s="12">
        <f t="shared" si="6"/>
        <v>791.78063900000018</v>
      </c>
      <c r="H95" s="12">
        <f t="shared" si="6"/>
        <v>745.45004400000005</v>
      </c>
      <c r="I95" s="12">
        <f t="shared" si="6"/>
        <v>752.23556499999995</v>
      </c>
      <c r="J95" s="12">
        <f t="shared" si="6"/>
        <v>757.64732199999992</v>
      </c>
      <c r="K95" s="12">
        <f t="shared" si="6"/>
        <v>684.21787100000006</v>
      </c>
      <c r="L95" s="12">
        <f t="shared" si="6"/>
        <v>732.6263570000001</v>
      </c>
      <c r="M95" s="12">
        <f t="shared" si="6"/>
        <v>706.24141199999997</v>
      </c>
      <c r="N95" s="12">
        <f t="shared" si="6"/>
        <v>718.89196300000003</v>
      </c>
      <c r="O95" s="12">
        <f t="shared" si="6"/>
        <v>713.52540699999997</v>
      </c>
    </row>
    <row r="96" spans="2:15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</row>
    <row r="97" spans="2:15">
      <c r="B97" s="73" t="s">
        <v>61</v>
      </c>
      <c r="C97" s="132">
        <f t="shared" ref="C97:O97" si="7">SUM(C86:C88)</f>
        <v>446.480816</v>
      </c>
      <c r="D97" s="132">
        <f t="shared" si="7"/>
        <v>457.45119</v>
      </c>
      <c r="E97" s="132">
        <f t="shared" si="7"/>
        <v>470.14176099999997</v>
      </c>
      <c r="F97" s="132">
        <f t="shared" si="7"/>
        <v>444.23810800000001</v>
      </c>
      <c r="G97" s="132">
        <f t="shared" si="7"/>
        <v>458.330894</v>
      </c>
      <c r="H97" s="132">
        <f t="shared" si="7"/>
        <v>421.159266</v>
      </c>
      <c r="I97" s="132">
        <f t="shared" si="7"/>
        <v>436.85727299999996</v>
      </c>
      <c r="J97" s="132">
        <f t="shared" si="7"/>
        <v>442.83554800000002</v>
      </c>
      <c r="K97" s="132">
        <f t="shared" si="7"/>
        <v>401.33550700000001</v>
      </c>
      <c r="L97" s="132">
        <f t="shared" si="7"/>
        <v>391.717646</v>
      </c>
      <c r="M97" s="132">
        <f t="shared" si="7"/>
        <v>384.12332100000003</v>
      </c>
      <c r="N97" s="132">
        <f t="shared" si="7"/>
        <v>386.90808400000003</v>
      </c>
      <c r="O97" s="132">
        <f t="shared" si="7"/>
        <v>388.44864800000005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Data 1</vt:lpstr>
      <vt:lpstr>Indice!Área_de_impresión</vt:lpstr>
      <vt:lpstr>'SN3'!Área_de_impresión</vt:lpstr>
      <vt:lpstr>'SN4'!Área_de_impresión</vt:lpstr>
      <vt:lpstr>'SN5'!Área_de_impresión</vt:lpstr>
      <vt:lpstr>'SN6'!Área_de_impresión</vt:lpstr>
      <vt:lpstr>'SN7'!Área_de_impresión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2018-07-16T10:45:25Z</dcterms:modified>
</cp:coreProperties>
</file>