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NOV\INF_ELABORADA\"/>
    </mc:Choice>
  </mc:AlternateContent>
  <xr:revisionPtr revIDLastSave="0" documentId="13_ncr:1_{AF9ED5A8-8EB5-4ACF-8A03-7E4E36745CF2}" xr6:coauthVersionLast="47" xr6:coauthVersionMax="47" xr10:uidLastSave="{00000000-0000-0000-0000-000000000000}"/>
  <bookViews>
    <workbookView xWindow="-19310" yWindow="-110" windowWidth="19420" windowHeight="1150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D186" i="10" l="1"/>
  <c r="B186" i="10"/>
  <c r="B185" i="10"/>
  <c r="E186" i="10"/>
  <c r="D185" i="10"/>
  <c r="B36" i="16"/>
  <c r="C36" i="16"/>
  <c r="D36" i="16"/>
  <c r="E36" i="16"/>
  <c r="F36" i="16"/>
  <c r="G36" i="16"/>
  <c r="H36" i="16"/>
  <c r="C187" i="10"/>
  <c r="E187" i="10" s="1"/>
  <c r="E188" i="10" s="1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<sst xmlns="http://schemas.openxmlformats.org/spreadsheetml/2006/main" count="344" uniqueCount="213">
  <si>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</si>
  <si>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</si>
  <si>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</si>
  <si>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</si>
  <si>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</si>
  <si>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</si>
  <si>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</si>
  <si>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</si>
  <si>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</si>
  <si>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</si>
  <si>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</si>
  <si>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</si>
  <si>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</si>
  <si>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</si>
  <si>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</si>
  <si>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</si>
  <si>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</si>
  <si>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</si>
  <si>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</si>
  <si>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</si>
  <si>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</si>
  <si>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</si>
  <si>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</si>
  <si>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</si>
  <si>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</si>
  <si>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</si>
  <si>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</si>
  <si>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</si>
  <si>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</si>
  <si>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</si>
  <si>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</si>
  <si>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</si>
  <si>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</si>
  <si>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</si>
  <si>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</si>
  <si>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</si>
  <si>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</si>
  <si>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</si>
  <si>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</si>
  <si>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</si>
  <si>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</si>
  <si>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</si>
  <si>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</si>
  <si>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</si>
  <si>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</si>
  <si>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</si>
  <si>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</si>
  <si>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</si>
  <si>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</si>
  <si>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</si>
  <si>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</si>
  <si>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</si>
  <si>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</si>
  <si>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</si>
  <si>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</si>
  <si>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</si>
  <si>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</si>
  <si>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</si>
  <si>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</si>
  <si>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</si>
  <si>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</si>
  <si>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</si>
  <si>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</si>
  <si>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</si>
  <si>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</si>
  <si>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</si>
  <si>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</si>
  <si>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</si>
  <si>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</si>
  <si>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</si>
  <si>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</si>
  <si>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</si>
  <si>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</si>
  <si>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</si>
  <si>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</si>
  <si>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</si>
  <si>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</si>
  <si>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</si>
  <si>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</si>
  <si>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</si>
  <si>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</si>
  <si>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</si>
  <si>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</si>
  <si>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</si>
  <si>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</si>
  <si>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</si>
  <si>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</si>
  <si>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</si>
  <si>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</si>
  <si>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</si>
  <si>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</si>
  <si>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</si>
  <si>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</si>
  <si>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</si>
  <si>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</si>
  <si>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</si>
  <si>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</si>
  <si>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</si>
  <si>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</si>
  <si>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</si>
  <si>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</si>
  <si>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</si>
  <si>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</si>
  <si>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</si>
  <si>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</si>
  <si>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</si>
  <si>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</si>
  <si>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</si>
  <si>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</si>
  <si>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</si>
  <si>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</si>
  <si>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</si>
  <si>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</si>
  <si>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</si>
  <si>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</si>
  <si>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</si>
  <si>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</si>
  <si>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</si>
  <si>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</si>
  <si>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</si>
  <si>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</si>
  <si>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</si>
  <si>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</si>
  <si>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</si>
  <si>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</si>
  <si>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</si>
  <si>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</si>
  <si>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</si>
  <si>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</si>
  <si>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</si>
  <si>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</si>
  <si>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</si>
  <si>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</si>
  <si>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</si>
  <si>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</si>
  <si>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</si>
  <si>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</si>
  <si>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</si>
  <si>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</si>
  <si>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</si>
  <si>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</si>
  <si>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</si>
  <si>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</si>
  <si>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</si>
  <si>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</si>
  <si>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</si>
  <si>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</si>
  <si>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</si>
  <si>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</si>
  <si>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</si>
  <si>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</si>
  <si>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</si>
  <si>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</si>
  <si>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</si>
  <si>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</si>
  <si>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</si>
  <si>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</si>
  <si>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Desconocido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</si>
  <si>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</si>
  <si>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</si>
  <si>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</si>
  <si>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</si>
  <si>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</si>
  <si>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</si>
  <si>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</si>
  <si>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</si>
  <si>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</si>
  <si>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</si>
  <si>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</si>
  <si>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</si>
  <si>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</si>
  <si>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</si>
  <si>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</si>
  <si>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</si>
  <si>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</si>
  <si>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</si>
  <si>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</si>
  <si>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</si>
  <si>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</si>
  <si>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</si>
  <si>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</si>
  <si>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</si>
  <si>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</si>
  <si>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</si>
  <si>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</si>
  <si>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</si>
  <si>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</si>
  <si>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</si>
  <si>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</si>
  <si>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</si>
  <si>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</si>
  <si>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</si>
  <si>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</si>
  <si>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</si>
  <si>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</si>
  <si>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</si>
  <si>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</si>
  <si>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</si>
  <si>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Diciembre 2024</t>
  </si>
  <si>
    <t>27/11/2024 20:44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</si>
  <si>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06:50:24"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msgID="2D7C310E11EFB78C123E0080EFD53A37"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</si>
  <si>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07:09:14"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msgID="391B1E3111EFB78C123E0080EF757A38"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nrr="1957" nrc="858"&gt;&lt;pg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</si>
  <si>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ut="12/11/2024 07:33:38"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msgID="2DA10D5311EFB792123E0080EFC51935"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nrr="1017" nrc="1092"&gt;&lt;pg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</si>
  <si>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07:40:02"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msgID="1CF65B4611EFB793123E0080EF757A38"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nrr="3212" nrc="424"&gt;&lt;pg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</si>
  <si>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07:40:28"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msgID="2C0D189111EFB793123E0080EF553936"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nrr="3269" nrc="216"&gt;&lt;pg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</si>
  <si>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ut="12/11/2024 08:17:32"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msgID="4412A68011EFB793123E0080EFC51B39"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nrr="3171" nrc="103"&gt;&lt;pg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</si>
  <si>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08:27:11"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msgID="8FF7A22011EFB799123E0080EFA5DA39"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nrr="3274" nrc="110"&gt;&lt;pg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</si>
  <si>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08:27:59"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msgID="D0D020D911EFB799123E0080EF757834"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nrr="3243" nrc="109"&gt;&lt;pg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</si>
  <si>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08:29:04"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msgID="F736006D11EFB799123E0080EFE55935"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nrr="109" nrc="218"&gt;&lt;pg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</si>
  <si>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ut="12/11/2024 08:42:07"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msgID="CA979B4A11EFB79B123E0080EFD53935"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nrr="60" nrc="80"&gt;&lt;pg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</si>
  <si>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ut="12/11/2024 08:44:46" si="2.00000001c26593566203f0b5b8c7068b4957ff6dbd95612a5f4d9109b1c565a914f50f8a5a3da1c10915c6ea57539727cc53e68a4856291068e659d51383967fb1990ecf3bb2aa64d48367bc3ba1402e0686ef42a9440ad383dffd228471d396b4705af716845da81e8b48ed3ed9a3a7473d8453c84423035cfb9ade4ea91ae1a798600edb58012a37936b58318b414198496af6193d2ee576aa742e0a4e8e651806.p.3082.0.1.Europe/Madrid.upriv*_1*_pidn2*_1*_session*-lat*_1.000000016364d8efa02262908857bc750dcd89afbc6025e0dbaf0c02fbf6375f6e3f88dc7dd89921f7cf253ae2c198cfcf0def7c427bfa85.000000018f937005221835f59189ca6db09584a5bc6025e0c6ae3fa5d3b193edd3d4854faaa9c0256bb816599fcdcf59b0f051080f6001e6.0.1.1.BDEbi.D066E1C611E6257C10D00080EF253B44.0-3082.1.1_-0.1.0_-3082.1.1_5.5.0.*0.00000001bea34e1d4fd3d36f3af7ae2ad363cd07c911585a05dd553278959ae815afbfc4849ff397.0.23.11*.2*.0400*.31152J.e.000000017435cbdf3eb4fad681519762952e6025c911585ab931c5e4dc95b03174ba58e16dcd220a.0.10*.131*.122*.122.0.0" msgID="284E455E11EFB79C123E0080EF655A38"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nrr="106" nrc="424"&gt;&lt;pg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</si>
  <si>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03a7615b02174c4c948a3b18692af27a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</si>
  <si>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ut="12/11/2024 08:45:52" si="2.0000000102549c0da12bd39d6523546ef71e5a91769b78027278477b3f9626ac972daebfbb264b8b07e70b974c737ffb1684c64fcb235b4df3648a4398c360a0f7e27eff37f38bf9971f4c1f03ebdb9440f9066f3aeb60733bd51bd17fbf242eaeabf71f07072279cc0b083cd4b2804ccf508ed8efd844ed488b9e5e46a5f25a8932605d7134f67bf61489ae1e512c9c30659230b902db08b68f9c6bf371937a7700.p.3082.0.1.Europe/Madrid.upriv*_1*_pidn2*_2*_session*-lat*_1.00000001b285c041b7fbdab70adb6d842d3d99aabc6025e0e529954e99156ddee14b9485946f3a709aa6b559a9784159e7362da4acbb8a99.00000001ac5902eff454e785e63240d30b31f8a6bc6025e09dcd575a26670f6938ee41f5ddb691c74db2183809c3e0867eb390104101cfd9.0.1.1.BDEbi.D066E1C611E6257C10D00080EF253B44.0-3082.1.1_-0.1.0_-3082.1.1_5.5.0.*0.00000001cabb0860622770601a929e4173dcc78fc911585af26188095cbbb419374bb28a30774a52.0.23.11*.2*.0400*.31152J.e.00000001b5c27f96b64728281614ca4dc742c005c911585a4f52312b35e30169fa4ab699c9dfe290.0.10*.131*.122*.122.0.0" msgID="47850AD511EFB79C123E0080EF25DA38"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nrr="1997" nrc="1068"&gt;&lt;pg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</si>
</sst>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1.5100000000000001E-3</c:v>
                </c:pt>
                <c:pt idx="1">
                  <c:v>-7.4000000000000003E-3</c:v>
                </c:pt>
                <c:pt idx="2">
                  <c:v>1.439E-2</c:v>
                </c:pt>
                <c:pt idx="3">
                  <c:v>2.16E-3</c:v>
                </c:pt>
                <c:pt idx="4">
                  <c:v>-2.9219999999999999E-2</c:v>
                </c:pt>
                <c:pt idx="5">
                  <c:v>3.243E-2</c:v>
                </c:pt>
                <c:pt idx="6">
                  <c:v>2.3E-3</c:v>
                </c:pt>
                <c:pt idx="7">
                  <c:v>-1.183E-2</c:v>
                </c:pt>
                <c:pt idx="8">
                  <c:v>1.261E-2</c:v>
                </c:pt>
                <c:pt idx="9">
                  <c:v>-2.9499999999999999E-3</c:v>
                </c:pt>
                <c:pt idx="10">
                  <c:v>-3.8700000000000002E-3</c:v>
                </c:pt>
                <c:pt idx="11">
                  <c:v>1.77E-2</c:v>
                </c:pt>
                <c:pt idx="12">
                  <c:v>-3.9399999999999999E-3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1.1900000000000001E-3</c:v>
                </c:pt>
                <c:pt idx="1">
                  <c:v>1.108E-2</c:v>
                </c:pt>
                <c:pt idx="2">
                  <c:v>-1.584E-2</c:v>
                </c:pt>
                <c:pt idx="3">
                  <c:v>-2.7789999999999999E-2</c:v>
                </c:pt>
                <c:pt idx="4">
                  <c:v>6.0099999999999997E-3</c:v>
                </c:pt>
                <c:pt idx="5">
                  <c:v>1.7799999999999999E-3</c:v>
                </c:pt>
                <c:pt idx="6">
                  <c:v>2.96E-3</c:v>
                </c:pt>
                <c:pt idx="7">
                  <c:v>-1.457E-2</c:v>
                </c:pt>
                <c:pt idx="8">
                  <c:v>-1.41E-3</c:v>
                </c:pt>
                <c:pt idx="9">
                  <c:v>-3.2100000000000002E-3</c:v>
                </c:pt>
                <c:pt idx="10">
                  <c:v>-1.502E-2</c:v>
                </c:pt>
                <c:pt idx="11">
                  <c:v>-2.0230000000000001E-2</c:v>
                </c:pt>
                <c:pt idx="12">
                  <c:v>-5.8300000000000001E-3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3.3480000000000003E-2</c:v>
                </c:pt>
                <c:pt idx="1">
                  <c:v>4.0910000000000002E-2</c:v>
                </c:pt>
                <c:pt idx="2">
                  <c:v>1.1939999999999999E-2</c:v>
                </c:pt>
                <c:pt idx="3">
                  <c:v>1.2829999999999999E-2</c:v>
                </c:pt>
                <c:pt idx="4">
                  <c:v>2.4340000000000001E-2</c:v>
                </c:pt>
                <c:pt idx="5">
                  <c:v>2.1080000000000002E-2</c:v>
                </c:pt>
                <c:pt idx="6">
                  <c:v>8.3000000000000001E-3</c:v>
                </c:pt>
                <c:pt idx="7">
                  <c:v>8.6800000000000002E-3</c:v>
                </c:pt>
                <c:pt idx="8">
                  <c:v>-1.1860000000000001E-2</c:v>
                </c:pt>
                <c:pt idx="9">
                  <c:v>3.5529999999999999E-2</c:v>
                </c:pt>
                <c:pt idx="10">
                  <c:v>2.9329999999999998E-2</c:v>
                </c:pt>
                <c:pt idx="11">
                  <c:v>2.3140000000000001E-2</c:v>
                </c:pt>
                <c:pt idx="12">
                  <c:v>-6.7400000000000003E-3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3.6179999999999997E-2</c:v>
                </c:pt>
                <c:pt idx="1">
                  <c:v>4.4589999999999998E-2</c:v>
                </c:pt>
                <c:pt idx="2">
                  <c:v>1.0489999999999999E-2</c:v>
                </c:pt>
                <c:pt idx="3">
                  <c:v>-1.2800000000000001E-2</c:v>
                </c:pt>
                <c:pt idx="4">
                  <c:v>1.1299999999999999E-3</c:v>
                </c:pt>
                <c:pt idx="5">
                  <c:v>5.5289999999999999E-2</c:v>
                </c:pt>
                <c:pt idx="6">
                  <c:v>1.3559999999999999E-2</c:v>
                </c:pt>
                <c:pt idx="7">
                  <c:v>-1.772E-2</c:v>
                </c:pt>
                <c:pt idx="8">
                  <c:v>-6.6E-4</c:v>
                </c:pt>
                <c:pt idx="9">
                  <c:v>2.937E-2</c:v>
                </c:pt>
                <c:pt idx="10">
                  <c:v>1.044E-2</c:v>
                </c:pt>
                <c:pt idx="11">
                  <c:v>2.061E-2</c:v>
                </c:pt>
                <c:pt idx="12">
                  <c:v>-1.651E-2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19.866578947400001</c:v>
                </c:pt>
                <c:pt idx="1">
                  <c:v>19.528157894700001</c:v>
                </c:pt>
                <c:pt idx="2">
                  <c:v>18.303578947399998</c:v>
                </c:pt>
                <c:pt idx="3">
                  <c:v>17.884947368399999</c:v>
                </c:pt>
                <c:pt idx="4">
                  <c:v>17.641315789499998</c:v>
                </c:pt>
                <c:pt idx="5">
                  <c:v>17.882578947399999</c:v>
                </c:pt>
                <c:pt idx="6">
                  <c:v>17.566526315800001</c:v>
                </c:pt>
                <c:pt idx="7">
                  <c:v>17.370999999999999</c:v>
                </c:pt>
                <c:pt idx="8">
                  <c:v>17.220736842099999</c:v>
                </c:pt>
                <c:pt idx="9">
                  <c:v>17.343263157900001</c:v>
                </c:pt>
                <c:pt idx="10">
                  <c:v>17.621947368400001</c:v>
                </c:pt>
                <c:pt idx="11">
                  <c:v>17.9532631579</c:v>
                </c:pt>
                <c:pt idx="12">
                  <c:v>17.922947368399999</c:v>
                </c:pt>
                <c:pt idx="13">
                  <c:v>17.491894736799999</c:v>
                </c:pt>
                <c:pt idx="14">
                  <c:v>16.875157894699999</c:v>
                </c:pt>
                <c:pt idx="15">
                  <c:v>16.812789473700001</c:v>
                </c:pt>
                <c:pt idx="16">
                  <c:v>16.679736842099999</c:v>
                </c:pt>
                <c:pt idx="17">
                  <c:v>16.370631578899999</c:v>
                </c:pt>
                <c:pt idx="18">
                  <c:v>16.507894736800001</c:v>
                </c:pt>
                <c:pt idx="19">
                  <c:v>16.5456315789</c:v>
                </c:pt>
                <c:pt idx="20">
                  <c:v>16.401473684199999</c:v>
                </c:pt>
                <c:pt idx="21">
                  <c:v>15.597473684200001</c:v>
                </c:pt>
                <c:pt idx="22">
                  <c:v>15.404578947399999</c:v>
                </c:pt>
                <c:pt idx="23">
                  <c:v>15.356578947399999</c:v>
                </c:pt>
                <c:pt idx="24">
                  <c:v>15.0753684211</c:v>
                </c:pt>
                <c:pt idx="25">
                  <c:v>14.553210526299999</c:v>
                </c:pt>
                <c:pt idx="26">
                  <c:v>14.108000000000001</c:v>
                </c:pt>
                <c:pt idx="27">
                  <c:v>14.024631578899999</c:v>
                </c:pt>
                <c:pt idx="28">
                  <c:v>13.917052631600001</c:v>
                </c:pt>
                <c:pt idx="29">
                  <c:v>14.010052631600001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11.1536842105</c:v>
                </c:pt>
                <c:pt idx="1">
                  <c:v>11.097789473700001</c:v>
                </c:pt>
                <c:pt idx="2">
                  <c:v>10.575315789499999</c:v>
                </c:pt>
                <c:pt idx="3">
                  <c:v>10.3157368421</c:v>
                </c:pt>
                <c:pt idx="4">
                  <c:v>9.8641052632000008</c:v>
                </c:pt>
                <c:pt idx="5">
                  <c:v>9.0161578946999992</c:v>
                </c:pt>
                <c:pt idx="6">
                  <c:v>8.6305789474000001</c:v>
                </c:pt>
                <c:pt idx="7">
                  <c:v>8.7992631579000005</c:v>
                </c:pt>
                <c:pt idx="8">
                  <c:v>9.1525263157999994</c:v>
                </c:pt>
                <c:pt idx="9">
                  <c:v>8.7465263158000006</c:v>
                </c:pt>
                <c:pt idx="10">
                  <c:v>8.5701052632000003</c:v>
                </c:pt>
                <c:pt idx="11">
                  <c:v>9.0301578947000003</c:v>
                </c:pt>
                <c:pt idx="12">
                  <c:v>9.0933684210999992</c:v>
                </c:pt>
                <c:pt idx="13">
                  <c:v>8.7447368421</c:v>
                </c:pt>
                <c:pt idx="14">
                  <c:v>8.3927368420999997</c:v>
                </c:pt>
                <c:pt idx="15">
                  <c:v>7.7694210526000003</c:v>
                </c:pt>
                <c:pt idx="16">
                  <c:v>7.6662631578999996</c:v>
                </c:pt>
                <c:pt idx="17">
                  <c:v>7.2708421052999999</c:v>
                </c:pt>
                <c:pt idx="18">
                  <c:v>7.3704210526000002</c:v>
                </c:pt>
                <c:pt idx="19">
                  <c:v>7.9109999999999996</c:v>
                </c:pt>
                <c:pt idx="20">
                  <c:v>8.2603684211000008</c:v>
                </c:pt>
                <c:pt idx="21">
                  <c:v>8.1700526316000008</c:v>
                </c:pt>
                <c:pt idx="22">
                  <c:v>7.5186842105</c:v>
                </c:pt>
                <c:pt idx="23">
                  <c:v>6.9140526315999997</c:v>
                </c:pt>
                <c:pt idx="24">
                  <c:v>6.9886842104999998</c:v>
                </c:pt>
                <c:pt idx="25">
                  <c:v>6.8395789473999997</c:v>
                </c:pt>
                <c:pt idx="26">
                  <c:v>6.1164210525999998</c:v>
                </c:pt>
                <c:pt idx="27">
                  <c:v>6.0126315788999998</c:v>
                </c:pt>
                <c:pt idx="28">
                  <c:v>6.3332105263000003</c:v>
                </c:pt>
                <c:pt idx="29">
                  <c:v>5.7772105263000002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21.439</c:v>
                </c:pt>
                <c:pt idx="1">
                  <c:v>20.477</c:v>
                </c:pt>
                <c:pt idx="2">
                  <c:v>21.285</c:v>
                </c:pt>
                <c:pt idx="3">
                  <c:v>21.032</c:v>
                </c:pt>
                <c:pt idx="4">
                  <c:v>22.445</c:v>
                </c:pt>
                <c:pt idx="5">
                  <c:v>22.026</c:v>
                </c:pt>
                <c:pt idx="6">
                  <c:v>21.524000000000001</c:v>
                </c:pt>
                <c:pt idx="7">
                  <c:v>20.094000000000001</c:v>
                </c:pt>
                <c:pt idx="8">
                  <c:v>20.042000000000002</c:v>
                </c:pt>
                <c:pt idx="9">
                  <c:v>20.135999999999999</c:v>
                </c:pt>
                <c:pt idx="10">
                  <c:v>19.364999999999998</c:v>
                </c:pt>
                <c:pt idx="11">
                  <c:v>16.981000000000002</c:v>
                </c:pt>
                <c:pt idx="12">
                  <c:v>14.117000000000001</c:v>
                </c:pt>
                <c:pt idx="13">
                  <c:v>17.821000000000002</c:v>
                </c:pt>
                <c:pt idx="14">
                  <c:v>18.065999999999999</c:v>
                </c:pt>
                <c:pt idx="15">
                  <c:v>18.695</c:v>
                </c:pt>
                <c:pt idx="16">
                  <c:v>19.010999999999999</c:v>
                </c:pt>
                <c:pt idx="17">
                  <c:v>18.838999999999999</c:v>
                </c:pt>
                <c:pt idx="18">
                  <c:v>19.263000000000002</c:v>
                </c:pt>
                <c:pt idx="19">
                  <c:v>18.585999999999999</c:v>
                </c:pt>
                <c:pt idx="20">
                  <c:v>17.329000000000001</c:v>
                </c:pt>
                <c:pt idx="21">
                  <c:v>16.631</c:v>
                </c:pt>
                <c:pt idx="22">
                  <c:v>18.475999999999999</c:v>
                </c:pt>
                <c:pt idx="23">
                  <c:v>20.106999999999999</c:v>
                </c:pt>
                <c:pt idx="24">
                  <c:v>19.062000000000001</c:v>
                </c:pt>
                <c:pt idx="25">
                  <c:v>16.355</c:v>
                </c:pt>
                <c:pt idx="26">
                  <c:v>17.384</c:v>
                </c:pt>
                <c:pt idx="27">
                  <c:v>18.001000000000001</c:v>
                </c:pt>
                <c:pt idx="28">
                  <c:v>19.417999999999999</c:v>
                </c:pt>
                <c:pt idx="29">
                  <c:v>18.704999999999998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17.526</c:v>
                </c:pt>
                <c:pt idx="1">
                  <c:v>16.760000000000002</c:v>
                </c:pt>
                <c:pt idx="2">
                  <c:v>17.238</c:v>
                </c:pt>
                <c:pt idx="3">
                  <c:v>17.355</c:v>
                </c:pt>
                <c:pt idx="4">
                  <c:v>18.169</c:v>
                </c:pt>
                <c:pt idx="5">
                  <c:v>17.477</c:v>
                </c:pt>
                <c:pt idx="6">
                  <c:v>17.184000000000001</c:v>
                </c:pt>
                <c:pt idx="7">
                  <c:v>16.398</c:v>
                </c:pt>
                <c:pt idx="8">
                  <c:v>15.991</c:v>
                </c:pt>
                <c:pt idx="9">
                  <c:v>15.601000000000001</c:v>
                </c:pt>
                <c:pt idx="10">
                  <c:v>15.185</c:v>
                </c:pt>
                <c:pt idx="11">
                  <c:v>12.778</c:v>
                </c:pt>
                <c:pt idx="12">
                  <c:v>10.933</c:v>
                </c:pt>
                <c:pt idx="13">
                  <c:v>13.833</c:v>
                </c:pt>
                <c:pt idx="14">
                  <c:v>14.63</c:v>
                </c:pt>
                <c:pt idx="15">
                  <c:v>14.942</c:v>
                </c:pt>
                <c:pt idx="16">
                  <c:v>14.612</c:v>
                </c:pt>
                <c:pt idx="17">
                  <c:v>14.49</c:v>
                </c:pt>
                <c:pt idx="18">
                  <c:v>14.78</c:v>
                </c:pt>
                <c:pt idx="19">
                  <c:v>15.173999999999999</c:v>
                </c:pt>
                <c:pt idx="20">
                  <c:v>14.227</c:v>
                </c:pt>
                <c:pt idx="21">
                  <c:v>13.215</c:v>
                </c:pt>
                <c:pt idx="22">
                  <c:v>13.951000000000001</c:v>
                </c:pt>
                <c:pt idx="23">
                  <c:v>16.076000000000001</c:v>
                </c:pt>
                <c:pt idx="24">
                  <c:v>14.617000000000001</c:v>
                </c:pt>
                <c:pt idx="25">
                  <c:v>12.491</c:v>
                </c:pt>
                <c:pt idx="26">
                  <c:v>12.512</c:v>
                </c:pt>
                <c:pt idx="27">
                  <c:v>12.603</c:v>
                </c:pt>
                <c:pt idx="28">
                  <c:v>13.881</c:v>
                </c:pt>
                <c:pt idx="29">
                  <c:v>13.79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13.613</c:v>
                </c:pt>
                <c:pt idx="1">
                  <c:v>13.042999999999999</c:v>
                </c:pt>
                <c:pt idx="2">
                  <c:v>13.19</c:v>
                </c:pt>
                <c:pt idx="3">
                  <c:v>13.677</c:v>
                </c:pt>
                <c:pt idx="4">
                  <c:v>13.893000000000001</c:v>
                </c:pt>
                <c:pt idx="5">
                  <c:v>12.928000000000001</c:v>
                </c:pt>
                <c:pt idx="6">
                  <c:v>12.843999999999999</c:v>
                </c:pt>
                <c:pt idx="7">
                  <c:v>12.702</c:v>
                </c:pt>
                <c:pt idx="8">
                  <c:v>11.941000000000001</c:v>
                </c:pt>
                <c:pt idx="9">
                  <c:v>11.066000000000001</c:v>
                </c:pt>
                <c:pt idx="10">
                  <c:v>11.005000000000001</c:v>
                </c:pt>
                <c:pt idx="11">
                  <c:v>8.5739999999999998</c:v>
                </c:pt>
                <c:pt idx="12">
                  <c:v>7.75</c:v>
                </c:pt>
                <c:pt idx="13">
                  <c:v>9.8450000000000006</c:v>
                </c:pt>
                <c:pt idx="14">
                  <c:v>11.195</c:v>
                </c:pt>
                <c:pt idx="15">
                  <c:v>11.19</c:v>
                </c:pt>
                <c:pt idx="16">
                  <c:v>10.212999999999999</c:v>
                </c:pt>
                <c:pt idx="17">
                  <c:v>10.141999999999999</c:v>
                </c:pt>
                <c:pt idx="18">
                  <c:v>10.297000000000001</c:v>
                </c:pt>
                <c:pt idx="19">
                  <c:v>11.762</c:v>
                </c:pt>
                <c:pt idx="20">
                  <c:v>11.124000000000001</c:v>
                </c:pt>
                <c:pt idx="21">
                  <c:v>9.798</c:v>
                </c:pt>
                <c:pt idx="22">
                  <c:v>9.4269999999999996</c:v>
                </c:pt>
                <c:pt idx="23">
                  <c:v>12.045</c:v>
                </c:pt>
                <c:pt idx="24">
                  <c:v>10.173</c:v>
                </c:pt>
                <c:pt idx="25">
                  <c:v>8.6270000000000007</c:v>
                </c:pt>
                <c:pt idx="26">
                  <c:v>7.64</c:v>
                </c:pt>
                <c:pt idx="27">
                  <c:v>7.2039999999999997</c:v>
                </c:pt>
                <c:pt idx="28">
                  <c:v>8.3450000000000006</c:v>
                </c:pt>
                <c:pt idx="29">
                  <c:v>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15.706</c:v>
                </c:pt>
                <c:pt idx="1">
                  <c:v>15.464</c:v>
                </c:pt>
                <c:pt idx="2">
                  <c:v>13.55</c:v>
                </c:pt>
                <c:pt idx="3">
                  <c:v>15.617000000000001</c:v>
                </c:pt>
                <c:pt idx="4">
                  <c:v>14.664</c:v>
                </c:pt>
                <c:pt idx="5">
                  <c:v>12.775</c:v>
                </c:pt>
                <c:pt idx="6">
                  <c:v>11.276999999999999</c:v>
                </c:pt>
                <c:pt idx="7">
                  <c:v>11.978999999999999</c:v>
                </c:pt>
                <c:pt idx="8">
                  <c:v>14.161</c:v>
                </c:pt>
                <c:pt idx="9">
                  <c:v>14.58</c:v>
                </c:pt>
                <c:pt idx="10">
                  <c:v>16.55</c:v>
                </c:pt>
                <c:pt idx="11">
                  <c:v>17.829000000000001</c:v>
                </c:pt>
                <c:pt idx="12">
                  <c:v>18.138999999999999</c:v>
                </c:pt>
                <c:pt idx="13">
                  <c:v>17.527000000000001</c:v>
                </c:pt>
                <c:pt idx="14">
                  <c:v>16.427</c:v>
                </c:pt>
                <c:pt idx="15">
                  <c:v>16.225999999999999</c:v>
                </c:pt>
                <c:pt idx="16">
                  <c:v>15.657999999999999</c:v>
                </c:pt>
                <c:pt idx="17">
                  <c:v>15.226000000000001</c:v>
                </c:pt>
                <c:pt idx="18">
                  <c:v>14.667999999999999</c:v>
                </c:pt>
                <c:pt idx="19">
                  <c:v>13.378</c:v>
                </c:pt>
                <c:pt idx="20">
                  <c:v>12.836</c:v>
                </c:pt>
                <c:pt idx="21">
                  <c:v>12.519</c:v>
                </c:pt>
                <c:pt idx="22">
                  <c:v>11.162000000000001</c:v>
                </c:pt>
                <c:pt idx="23">
                  <c:v>11.815</c:v>
                </c:pt>
                <c:pt idx="24">
                  <c:v>11.48</c:v>
                </c:pt>
                <c:pt idx="25">
                  <c:v>10.692</c:v>
                </c:pt>
                <c:pt idx="26">
                  <c:v>11.417999999999999</c:v>
                </c:pt>
                <c:pt idx="27">
                  <c:v>13.170999999999999</c:v>
                </c:pt>
                <c:pt idx="28">
                  <c:v>14.565</c:v>
                </c:pt>
                <c:pt idx="29">
                  <c:v>14.959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18199.926079624001</c:v>
                </c:pt>
                <c:pt idx="1">
                  <c:v>19138.984155294998</c:v>
                </c:pt>
                <c:pt idx="2">
                  <c:v>20783.747203071998</c:v>
                </c:pt>
                <c:pt idx="3">
                  <c:v>19306.806581596</c:v>
                </c:pt>
                <c:pt idx="4">
                  <c:v>19343.614833938998</c:v>
                </c:pt>
                <c:pt idx="5">
                  <c:v>17071.739878231001</c:v>
                </c:pt>
                <c:pt idx="6">
                  <c:v>17925.093686863001</c:v>
                </c:pt>
                <c:pt idx="7">
                  <c:v>18555.273481952001</c:v>
                </c:pt>
                <c:pt idx="8">
                  <c:v>21147.035178134</c:v>
                </c:pt>
                <c:pt idx="9">
                  <c:v>20144.493632336002</c:v>
                </c:pt>
                <c:pt idx="10">
                  <c:v>18259.250952975999</c:v>
                </c:pt>
                <c:pt idx="11">
                  <c:v>18498.181528513</c:v>
                </c:pt>
                <c:pt idx="12">
                  <c:v>18858.458152863001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18858.458152863001</c:v>
                </c:pt>
                <c:pt idx="1">
                  <c:v>19992.363477161001</c:v>
                </c:pt>
                <c:pt idx="2">
                  <c:v>21001.768473843</c:v>
                </c:pt>
                <c:pt idx="3">
                  <c:v>19059.644617872</c:v>
                </c:pt>
                <c:pt idx="4">
                  <c:v>19365.496333350002</c:v>
                </c:pt>
                <c:pt idx="5">
                  <c:v>18015.633185657</c:v>
                </c:pt>
                <c:pt idx="6">
                  <c:v>18168.22538435</c:v>
                </c:pt>
                <c:pt idx="7">
                  <c:v>18226.510497849999</c:v>
                </c:pt>
                <c:pt idx="8">
                  <c:v>21133.153917344</c:v>
                </c:pt>
                <c:pt idx="9">
                  <c:v>20736.038399156001</c:v>
                </c:pt>
                <c:pt idx="10">
                  <c:v>18449.849378872001</c:v>
                </c:pt>
                <c:pt idx="11">
                  <c:v>18879.453966485999</c:v>
                </c:pt>
                <c:pt idx="12">
                  <c:v>18547.028735232001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nov-24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3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nov-24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534.49669215200004</c:v>
                </c:pt>
                <c:pt idx="1">
                  <c:v>530.70139804799999</c:v>
                </c:pt>
                <c:pt idx="2">
                  <c:v>512.83676501599996</c:v>
                </c:pt>
                <c:pt idx="3">
                  <c:v>606.71883785600005</c:v>
                </c:pt>
                <c:pt idx="4">
                  <c:v>625.78751392799995</c:v>
                </c:pt>
                <c:pt idx="5">
                  <c:v>629.30692803199997</c:v>
                </c:pt>
                <c:pt idx="6">
                  <c:v>629.96267737599999</c:v>
                </c:pt>
                <c:pt idx="7">
                  <c:v>637.33889870400003</c:v>
                </c:pt>
                <c:pt idx="8">
                  <c:v>559.61291572000005</c:v>
                </c:pt>
                <c:pt idx="9">
                  <c:v>523.49238007199995</c:v>
                </c:pt>
                <c:pt idx="10">
                  <c:v>621.75847136000004</c:v>
                </c:pt>
                <c:pt idx="11">
                  <c:v>652.45461204000003</c:v>
                </c:pt>
                <c:pt idx="12">
                  <c:v>682.68397223199997</c:v>
                </c:pt>
                <c:pt idx="13">
                  <c:v>666.77371700000003</c:v>
                </c:pt>
                <c:pt idx="14">
                  <c:v>659.27646827199999</c:v>
                </c:pt>
                <c:pt idx="15">
                  <c:v>579.60965340799999</c:v>
                </c:pt>
                <c:pt idx="16">
                  <c:v>537.06072312799995</c:v>
                </c:pt>
                <c:pt idx="17">
                  <c:v>637.53849660799995</c:v>
                </c:pt>
                <c:pt idx="18">
                  <c:v>651.87552171200002</c:v>
                </c:pt>
                <c:pt idx="19">
                  <c:v>659.35317099999997</c:v>
                </c:pt>
                <c:pt idx="20">
                  <c:v>676.002251376</c:v>
                </c:pt>
                <c:pt idx="21">
                  <c:v>659.21795442400003</c:v>
                </c:pt>
                <c:pt idx="22">
                  <c:v>580.856605264</c:v>
                </c:pt>
                <c:pt idx="23">
                  <c:v>545.04866016799997</c:v>
                </c:pt>
                <c:pt idx="24">
                  <c:v>651.00445486399997</c:v>
                </c:pt>
                <c:pt idx="25">
                  <c:v>673.50836983199997</c:v>
                </c:pt>
                <c:pt idx="26">
                  <c:v>677.26214395199997</c:v>
                </c:pt>
                <c:pt idx="27">
                  <c:v>684.22230289599997</c:v>
                </c:pt>
                <c:pt idx="28">
                  <c:v>671.45492373599996</c:v>
                </c:pt>
                <c:pt idx="29">
                  <c:v>589.81125505600005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25782.913</c:v>
                </c:pt>
                <c:pt idx="1">
                  <c:v>26086.905999999999</c:v>
                </c:pt>
                <c:pt idx="2">
                  <c:v>26059.419000000002</c:v>
                </c:pt>
                <c:pt idx="3">
                  <c:v>30916.365000000002</c:v>
                </c:pt>
                <c:pt idx="4">
                  <c:v>31201.452000000001</c:v>
                </c:pt>
                <c:pt idx="5">
                  <c:v>31296.792000000001</c:v>
                </c:pt>
                <c:pt idx="6">
                  <c:v>31128.404999999999</c:v>
                </c:pt>
                <c:pt idx="7">
                  <c:v>30407.953000000001</c:v>
                </c:pt>
                <c:pt idx="8">
                  <c:v>26587.19</c:v>
                </c:pt>
                <c:pt idx="9">
                  <c:v>26727.538</c:v>
                </c:pt>
                <c:pt idx="10">
                  <c:v>31800.37</c:v>
                </c:pt>
                <c:pt idx="11">
                  <c:v>32682.746999999999</c:v>
                </c:pt>
                <c:pt idx="12">
                  <c:v>33553.696000000004</c:v>
                </c:pt>
                <c:pt idx="13">
                  <c:v>33066.233</c:v>
                </c:pt>
                <c:pt idx="14">
                  <c:v>31396.121999999999</c:v>
                </c:pt>
                <c:pt idx="15">
                  <c:v>27558.133000000002</c:v>
                </c:pt>
                <c:pt idx="16">
                  <c:v>27466.404999999999</c:v>
                </c:pt>
                <c:pt idx="17">
                  <c:v>32385.838</c:v>
                </c:pt>
                <c:pt idx="18">
                  <c:v>32729.995336</c:v>
                </c:pt>
                <c:pt idx="19">
                  <c:v>32790.192999999999</c:v>
                </c:pt>
                <c:pt idx="20">
                  <c:v>33424.332000000002</c:v>
                </c:pt>
                <c:pt idx="21">
                  <c:v>31268.496879999999</c:v>
                </c:pt>
                <c:pt idx="22">
                  <c:v>27743.142</c:v>
                </c:pt>
                <c:pt idx="23">
                  <c:v>27850.58</c:v>
                </c:pt>
                <c:pt idx="24">
                  <c:v>32577.727999999999</c:v>
                </c:pt>
                <c:pt idx="25">
                  <c:v>33490.203264000003</c:v>
                </c:pt>
                <c:pt idx="26">
                  <c:v>33923.114999999998</c:v>
                </c:pt>
                <c:pt idx="27">
                  <c:v>33868.362999999998</c:v>
                </c:pt>
                <c:pt idx="28">
                  <c:v>32023.414000000001</c:v>
                </c:pt>
                <c:pt idx="29">
                  <c:v>28140.3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27 noviembre (20:44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julio (14:41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Noviembre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Noviembre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Noviembre 2024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18547.136158231999</v>
      </c>
      <c r="G9" s="47">
        <f>VLOOKUP("Demanda transporte (b.c.)",Dat_01!A4:J29,4,FALSE)*100</f>
        <v>-1.6508348199999998</v>
      </c>
      <c r="H9" s="31">
        <f>VLOOKUP("Demanda transporte (b.c.)",Dat_01!A4:J29,5,FALSE)/1000</f>
        <v>211583.18536201201</v>
      </c>
      <c r="I9" s="47">
        <f>VLOOKUP("Demanda transporte (b.c.)",Dat_01!A4:J29,7,FALSE)*100</f>
        <v>0.80492662999999998</v>
      </c>
      <c r="J9" s="31">
        <f>VLOOKUP("Demanda transporte (b.c.)",Dat_01!A4:J29,8,FALSE)/1000</f>
        <v>231575.54883917299</v>
      </c>
      <c r="K9" s="47">
        <f>VLOOKUP("Demanda transporte (b.c.)",Dat_01!A4:J29,10,FALSE)*100</f>
        <v>1.1102649600000001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-0.39400000000000002</v>
      </c>
      <c r="H12" s="43"/>
      <c r="I12" s="43">
        <f>Dat_01!H45*100</f>
        <v>0.252</v>
      </c>
      <c r="J12" s="43"/>
      <c r="K12" s="43">
        <f>Dat_01!L45*100</f>
        <v>0.158</v>
      </c>
    </row>
    <row r="13" spans="3:12">
      <c r="E13" s="34" t="s">
        <v>26</v>
      </c>
      <c r="F13" s="33"/>
      <c r="G13" s="43">
        <f>Dat_01!E45*100</f>
        <v>-0.58299999999999996</v>
      </c>
      <c r="H13" s="43"/>
      <c r="I13" s="43">
        <f>Dat_01!I45*100</f>
        <v>-0.85099999999999998</v>
      </c>
      <c r="J13" s="43"/>
      <c r="K13" s="43">
        <f>Dat_01!M45*100</f>
        <v>-0.68799999999999994</v>
      </c>
    </row>
    <row r="14" spans="3:12">
      <c r="E14" s="35" t="s">
        <v>5</v>
      </c>
      <c r="F14" s="36"/>
      <c r="G14" s="44">
        <f>Dat_01!F45*100</f>
        <v>-0.67400000000000004</v>
      </c>
      <c r="H14" s="44"/>
      <c r="I14" s="44">
        <f>Dat_01!J45*100</f>
        <v>1.4040000000000001</v>
      </c>
      <c r="J14" s="44"/>
      <c r="K14" s="44">
        <f>Dat_01!N45*100</f>
        <v>1.6400000000000001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Noviembre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Noviembre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Noviembre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2" workbookViewId="0">
      <selection activeCell="B2" sqref="B2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Noviembre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noviembre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01/11/2024</v>
      </c>
      <c r="C7" s="99">
        <f>Dat_01!B52</f>
        <v>21.439</v>
      </c>
      <c r="D7" s="99">
        <f>Dat_01!C52</f>
        <v>17.526</v>
      </c>
      <c r="E7" s="99">
        <f>Dat_01!D52</f>
        <v>13.613</v>
      </c>
      <c r="F7" s="99">
        <f>Dat_01!H52</f>
        <v>11.1536842105</v>
      </c>
      <c r="G7" s="99">
        <f>Dat_01!G52</f>
        <v>19.866578947400001</v>
      </c>
      <c r="H7" s="99">
        <f>Dat_01!E52</f>
        <v>15.706</v>
      </c>
    </row>
    <row r="8" spans="1:16" ht="11.25" customHeight="1">
      <c r="A8" s="92">
        <v>2</v>
      </c>
      <c r="B8" s="98" t="str">
        <f>Dat_01!A53</f>
        <v>02/11/2024</v>
      </c>
      <c r="C8" s="99">
        <f>Dat_01!B53</f>
        <v>20.477</v>
      </c>
      <c r="D8" s="99">
        <f>Dat_01!C53</f>
        <v>16.760000000000002</v>
      </c>
      <c r="E8" s="99">
        <f>Dat_01!D53</f>
        <v>13.042999999999999</v>
      </c>
      <c r="F8" s="99">
        <f>Dat_01!H53</f>
        <v>11.097789473700001</v>
      </c>
      <c r="G8" s="99">
        <f>Dat_01!G53</f>
        <v>19.528157894700001</v>
      </c>
      <c r="H8" s="99">
        <f>Dat_01!E53</f>
        <v>15.464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03/11/2024</v>
      </c>
      <c r="C9" s="99">
        <f>Dat_01!B54</f>
        <v>21.285</v>
      </c>
      <c r="D9" s="99">
        <f>Dat_01!C54</f>
        <v>17.238</v>
      </c>
      <c r="E9" s="99">
        <f>Dat_01!D54</f>
        <v>13.19</v>
      </c>
      <c r="F9" s="99">
        <f>Dat_01!H54</f>
        <v>10.575315789499999</v>
      </c>
      <c r="G9" s="99">
        <f>Dat_01!G54</f>
        <v>18.303578947399998</v>
      </c>
      <c r="H9" s="99">
        <f>Dat_01!E54</f>
        <v>13.55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04/11/2024</v>
      </c>
      <c r="C10" s="99">
        <f>Dat_01!B55</f>
        <v>21.032</v>
      </c>
      <c r="D10" s="99">
        <f>Dat_01!C55</f>
        <v>17.355</v>
      </c>
      <c r="E10" s="99">
        <f>Dat_01!D55</f>
        <v>13.677</v>
      </c>
      <c r="F10" s="99">
        <f>Dat_01!H55</f>
        <v>10.3157368421</v>
      </c>
      <c r="G10" s="99">
        <f>Dat_01!G55</f>
        <v>17.884947368399999</v>
      </c>
      <c r="H10" s="99">
        <f>Dat_01!E55</f>
        <v>15.617000000000001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05/11/2024</v>
      </c>
      <c r="C11" s="99">
        <f>Dat_01!B56</f>
        <v>22.445</v>
      </c>
      <c r="D11" s="99">
        <f>Dat_01!C56</f>
        <v>18.169</v>
      </c>
      <c r="E11" s="99">
        <f>Dat_01!D56</f>
        <v>13.893000000000001</v>
      </c>
      <c r="F11" s="99">
        <f>Dat_01!H56</f>
        <v>9.8641052632000008</v>
      </c>
      <c r="G11" s="99">
        <f>Dat_01!G56</f>
        <v>17.641315789499998</v>
      </c>
      <c r="H11" s="99">
        <f>Dat_01!E56</f>
        <v>14.664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06/11/2024</v>
      </c>
      <c r="C12" s="99">
        <f>Dat_01!B57</f>
        <v>22.026</v>
      </c>
      <c r="D12" s="99">
        <f>Dat_01!C57</f>
        <v>17.477</v>
      </c>
      <c r="E12" s="99">
        <f>Dat_01!D57</f>
        <v>12.928000000000001</v>
      </c>
      <c r="F12" s="99">
        <f>Dat_01!H57</f>
        <v>9.0161578946999992</v>
      </c>
      <c r="G12" s="99">
        <f>Dat_01!G57</f>
        <v>17.882578947399999</v>
      </c>
      <c r="H12" s="99">
        <f>Dat_01!E57</f>
        <v>12.775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07/11/2024</v>
      </c>
      <c r="C13" s="99">
        <f>Dat_01!B58</f>
        <v>21.524000000000001</v>
      </c>
      <c r="D13" s="99">
        <f>Dat_01!C58</f>
        <v>17.184000000000001</v>
      </c>
      <c r="E13" s="99">
        <f>Dat_01!D58</f>
        <v>12.843999999999999</v>
      </c>
      <c r="F13" s="99">
        <f>Dat_01!H58</f>
        <v>8.6305789474000001</v>
      </c>
      <c r="G13" s="99">
        <f>Dat_01!G58</f>
        <v>17.566526315800001</v>
      </c>
      <c r="H13" s="99">
        <f>Dat_01!E58</f>
        <v>11.276999999999999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08/11/2024</v>
      </c>
      <c r="C14" s="99">
        <f>Dat_01!B59</f>
        <v>20.094000000000001</v>
      </c>
      <c r="D14" s="99">
        <f>Dat_01!C59</f>
        <v>16.398</v>
      </c>
      <c r="E14" s="99">
        <f>Dat_01!D59</f>
        <v>12.702</v>
      </c>
      <c r="F14" s="99">
        <f>Dat_01!H59</f>
        <v>8.7992631579000005</v>
      </c>
      <c r="G14" s="99">
        <f>Dat_01!G59</f>
        <v>17.370999999999999</v>
      </c>
      <c r="H14" s="99">
        <f>Dat_01!E59</f>
        <v>11.978999999999999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09/11/2024</v>
      </c>
      <c r="C15" s="99">
        <f>Dat_01!B60</f>
        <v>20.042000000000002</v>
      </c>
      <c r="D15" s="99">
        <f>Dat_01!C60</f>
        <v>15.991</v>
      </c>
      <c r="E15" s="99">
        <f>Dat_01!D60</f>
        <v>11.941000000000001</v>
      </c>
      <c r="F15" s="99">
        <f>Dat_01!H60</f>
        <v>9.1525263157999994</v>
      </c>
      <c r="G15" s="99">
        <f>Dat_01!G60</f>
        <v>17.220736842099999</v>
      </c>
      <c r="H15" s="99">
        <f>Dat_01!E60</f>
        <v>14.161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10/11/2024</v>
      </c>
      <c r="C16" s="99">
        <f>Dat_01!B61</f>
        <v>20.135999999999999</v>
      </c>
      <c r="D16" s="99">
        <f>Dat_01!C61</f>
        <v>15.601000000000001</v>
      </c>
      <c r="E16" s="99">
        <f>Dat_01!D61</f>
        <v>11.066000000000001</v>
      </c>
      <c r="F16" s="99">
        <f>Dat_01!H61</f>
        <v>8.7465263158000006</v>
      </c>
      <c r="G16" s="99">
        <f>Dat_01!G61</f>
        <v>17.343263157900001</v>
      </c>
      <c r="H16" s="99">
        <f>Dat_01!E61</f>
        <v>14.58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11/11/2024</v>
      </c>
      <c r="C17" s="99">
        <f>Dat_01!B62</f>
        <v>19.364999999999998</v>
      </c>
      <c r="D17" s="99">
        <f>Dat_01!C62</f>
        <v>15.185</v>
      </c>
      <c r="E17" s="99">
        <f>Dat_01!D62</f>
        <v>11.005000000000001</v>
      </c>
      <c r="F17" s="99">
        <f>Dat_01!H62</f>
        <v>8.5701052632000003</v>
      </c>
      <c r="G17" s="99">
        <f>Dat_01!G62</f>
        <v>17.621947368400001</v>
      </c>
      <c r="H17" s="99">
        <f>Dat_01!E62</f>
        <v>16.55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12/11/2024</v>
      </c>
      <c r="C18" s="99">
        <f>Dat_01!B63</f>
        <v>16.981000000000002</v>
      </c>
      <c r="D18" s="99">
        <f>Dat_01!C63</f>
        <v>12.778</v>
      </c>
      <c r="E18" s="99">
        <f>Dat_01!D63</f>
        <v>8.5739999999999998</v>
      </c>
      <c r="F18" s="99">
        <f>Dat_01!H63</f>
        <v>9.0301578947000003</v>
      </c>
      <c r="G18" s="99">
        <f>Dat_01!G63</f>
        <v>17.9532631579</v>
      </c>
      <c r="H18" s="99">
        <f>Dat_01!E63</f>
        <v>17.829000000000001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13/11/2024</v>
      </c>
      <c r="C19" s="99">
        <f>Dat_01!B64</f>
        <v>14.117000000000001</v>
      </c>
      <c r="D19" s="99">
        <f>Dat_01!C64</f>
        <v>10.933</v>
      </c>
      <c r="E19" s="99">
        <f>Dat_01!D64</f>
        <v>7.75</v>
      </c>
      <c r="F19" s="99">
        <f>Dat_01!H64</f>
        <v>9.0933684210999992</v>
      </c>
      <c r="G19" s="99">
        <f>Dat_01!G64</f>
        <v>17.922947368399999</v>
      </c>
      <c r="H19" s="99">
        <f>Dat_01!E64</f>
        <v>18.138999999999999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14/11/2024</v>
      </c>
      <c r="C20" s="99">
        <f>Dat_01!B65</f>
        <v>17.821000000000002</v>
      </c>
      <c r="D20" s="99">
        <f>Dat_01!C65</f>
        <v>13.833</v>
      </c>
      <c r="E20" s="99">
        <f>Dat_01!D65</f>
        <v>9.8450000000000006</v>
      </c>
      <c r="F20" s="99">
        <f>Dat_01!H65</f>
        <v>8.7447368421</v>
      </c>
      <c r="G20" s="99">
        <f>Dat_01!G65</f>
        <v>17.491894736799999</v>
      </c>
      <c r="H20" s="99">
        <f>Dat_01!E65</f>
        <v>17.527000000000001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15/11/2024</v>
      </c>
      <c r="C21" s="99">
        <f>Dat_01!B66</f>
        <v>18.065999999999999</v>
      </c>
      <c r="D21" s="99">
        <f>Dat_01!C66</f>
        <v>14.63</v>
      </c>
      <c r="E21" s="99">
        <f>Dat_01!D66</f>
        <v>11.195</v>
      </c>
      <c r="F21" s="99">
        <f>Dat_01!H66</f>
        <v>8.3927368420999997</v>
      </c>
      <c r="G21" s="99">
        <f>Dat_01!G66</f>
        <v>16.875157894699999</v>
      </c>
      <c r="H21" s="99">
        <f>Dat_01!E66</f>
        <v>16.427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16/11/2024</v>
      </c>
      <c r="C22" s="99">
        <f>Dat_01!B67</f>
        <v>18.695</v>
      </c>
      <c r="D22" s="99">
        <f>Dat_01!C67</f>
        <v>14.942</v>
      </c>
      <c r="E22" s="99">
        <f>Dat_01!D67</f>
        <v>11.19</v>
      </c>
      <c r="F22" s="99">
        <f>Dat_01!H67</f>
        <v>7.7694210526000003</v>
      </c>
      <c r="G22" s="99">
        <f>Dat_01!G67</f>
        <v>16.812789473700001</v>
      </c>
      <c r="H22" s="99">
        <f>Dat_01!E67</f>
        <v>16.225999999999999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17/11/2024</v>
      </c>
      <c r="C23" s="99">
        <f>Dat_01!B68</f>
        <v>19.010999999999999</v>
      </c>
      <c r="D23" s="99">
        <f>Dat_01!C68</f>
        <v>14.612</v>
      </c>
      <c r="E23" s="99">
        <f>Dat_01!D68</f>
        <v>10.212999999999999</v>
      </c>
      <c r="F23" s="99">
        <f>Dat_01!H68</f>
        <v>7.6662631578999996</v>
      </c>
      <c r="G23" s="99">
        <f>Dat_01!G68</f>
        <v>16.679736842099999</v>
      </c>
      <c r="H23" s="99">
        <f>Dat_01!E68</f>
        <v>15.657999999999999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18/11/2024</v>
      </c>
      <c r="C24" s="99">
        <f>Dat_01!B69</f>
        <v>18.838999999999999</v>
      </c>
      <c r="D24" s="99">
        <f>Dat_01!C69</f>
        <v>14.49</v>
      </c>
      <c r="E24" s="99">
        <f>Dat_01!D69</f>
        <v>10.141999999999999</v>
      </c>
      <c r="F24" s="99">
        <f>Dat_01!H69</f>
        <v>7.2708421052999999</v>
      </c>
      <c r="G24" s="99">
        <f>Dat_01!G69</f>
        <v>16.370631578899999</v>
      </c>
      <c r="H24" s="99">
        <f>Dat_01!E69</f>
        <v>15.226000000000001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19/11/2024</v>
      </c>
      <c r="C25" s="99">
        <f>Dat_01!B70</f>
        <v>19.263000000000002</v>
      </c>
      <c r="D25" s="99">
        <f>Dat_01!C70</f>
        <v>14.78</v>
      </c>
      <c r="E25" s="99">
        <f>Dat_01!D70</f>
        <v>10.297000000000001</v>
      </c>
      <c r="F25" s="99">
        <f>Dat_01!H70</f>
        <v>7.3704210526000002</v>
      </c>
      <c r="G25" s="99">
        <f>Dat_01!G70</f>
        <v>16.507894736800001</v>
      </c>
      <c r="H25" s="99">
        <f>Dat_01!E70</f>
        <v>14.667999999999999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20/11/2024</v>
      </c>
      <c r="C26" s="99">
        <f>Dat_01!B71</f>
        <v>18.585999999999999</v>
      </c>
      <c r="D26" s="99">
        <f>Dat_01!C71</f>
        <v>15.173999999999999</v>
      </c>
      <c r="E26" s="99">
        <f>Dat_01!D71</f>
        <v>11.762</v>
      </c>
      <c r="F26" s="99">
        <f>Dat_01!H71</f>
        <v>7.9109999999999996</v>
      </c>
      <c r="G26" s="99">
        <f>Dat_01!G71</f>
        <v>16.5456315789</v>
      </c>
      <c r="H26" s="99">
        <f>Dat_01!E71</f>
        <v>13.378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21/11/2024</v>
      </c>
      <c r="C27" s="99">
        <f>Dat_01!B72</f>
        <v>17.329000000000001</v>
      </c>
      <c r="D27" s="99">
        <f>Dat_01!C72</f>
        <v>14.227</v>
      </c>
      <c r="E27" s="99">
        <f>Dat_01!D72</f>
        <v>11.124000000000001</v>
      </c>
      <c r="F27" s="99">
        <f>Dat_01!H72</f>
        <v>8.2603684211000008</v>
      </c>
      <c r="G27" s="99">
        <f>Dat_01!G72</f>
        <v>16.401473684199999</v>
      </c>
      <c r="H27" s="99">
        <f>Dat_01!E72</f>
        <v>12.836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22/11/2024</v>
      </c>
      <c r="C28" s="99">
        <f>Dat_01!B73</f>
        <v>16.631</v>
      </c>
      <c r="D28" s="99">
        <f>Dat_01!C73</f>
        <v>13.215</v>
      </c>
      <c r="E28" s="99">
        <f>Dat_01!D73</f>
        <v>9.798</v>
      </c>
      <c r="F28" s="99">
        <f>Dat_01!H73</f>
        <v>8.1700526316000008</v>
      </c>
      <c r="G28" s="99">
        <f>Dat_01!G73</f>
        <v>15.597473684200001</v>
      </c>
      <c r="H28" s="99">
        <f>Dat_01!E73</f>
        <v>12.519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23/11/2024</v>
      </c>
      <c r="C29" s="99">
        <f>Dat_01!B74</f>
        <v>18.475999999999999</v>
      </c>
      <c r="D29" s="99">
        <f>Dat_01!C74</f>
        <v>13.951000000000001</v>
      </c>
      <c r="E29" s="99">
        <f>Dat_01!D74</f>
        <v>9.4269999999999996</v>
      </c>
      <c r="F29" s="99">
        <f>Dat_01!H74</f>
        <v>7.5186842105</v>
      </c>
      <c r="G29" s="99">
        <f>Dat_01!G74</f>
        <v>15.404578947399999</v>
      </c>
      <c r="H29" s="99">
        <f>Dat_01!E74</f>
        <v>11.162000000000001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24/11/2024</v>
      </c>
      <c r="C30" s="99">
        <f>Dat_01!B75</f>
        <v>20.106999999999999</v>
      </c>
      <c r="D30" s="99">
        <f>Dat_01!C75</f>
        <v>16.076000000000001</v>
      </c>
      <c r="E30" s="99">
        <f>Dat_01!D75</f>
        <v>12.045</v>
      </c>
      <c r="F30" s="99">
        <f>Dat_01!H75</f>
        <v>6.9140526315999997</v>
      </c>
      <c r="G30" s="99">
        <f>Dat_01!G75</f>
        <v>15.356578947399999</v>
      </c>
      <c r="H30" s="99">
        <f>Dat_01!E75</f>
        <v>11.815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25/11/2024</v>
      </c>
      <c r="C31" s="99">
        <f>Dat_01!B76</f>
        <v>19.062000000000001</v>
      </c>
      <c r="D31" s="99">
        <f>Dat_01!C76</f>
        <v>14.617000000000001</v>
      </c>
      <c r="E31" s="99">
        <f>Dat_01!D76</f>
        <v>10.173</v>
      </c>
      <c r="F31" s="99">
        <f>Dat_01!H76</f>
        <v>6.9886842104999998</v>
      </c>
      <c r="G31" s="99">
        <f>Dat_01!G76</f>
        <v>15.0753684211</v>
      </c>
      <c r="H31" s="99">
        <f>Dat_01!E76</f>
        <v>11.48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26/11/2024</v>
      </c>
      <c r="C32" s="99">
        <f>Dat_01!B77</f>
        <v>16.355</v>
      </c>
      <c r="D32" s="99">
        <f>Dat_01!C77</f>
        <v>12.491</v>
      </c>
      <c r="E32" s="99">
        <f>Dat_01!D77</f>
        <v>8.6270000000000007</v>
      </c>
      <c r="F32" s="99">
        <f>Dat_01!H77</f>
        <v>6.8395789473999997</v>
      </c>
      <c r="G32" s="99">
        <f>Dat_01!G77</f>
        <v>14.553210526299999</v>
      </c>
      <c r="H32" s="99">
        <f>Dat_01!E77</f>
        <v>10.692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27/11/2024</v>
      </c>
      <c r="C33" s="99">
        <f>Dat_01!B78</f>
        <v>17.384</v>
      </c>
      <c r="D33" s="99">
        <f>Dat_01!C78</f>
        <v>12.512</v>
      </c>
      <c r="E33" s="99">
        <f>Dat_01!D78</f>
        <v>7.64</v>
      </c>
      <c r="F33" s="99">
        <f>Dat_01!H78</f>
        <v>6.1164210525999998</v>
      </c>
      <c r="G33" s="99">
        <f>Dat_01!G78</f>
        <v>14.108000000000001</v>
      </c>
      <c r="H33" s="99">
        <f>Dat_01!E78</f>
        <v>11.417999999999999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28/11/2024</v>
      </c>
      <c r="C34" s="99">
        <f>Dat_01!B79</f>
        <v>18.001000000000001</v>
      </c>
      <c r="D34" s="99">
        <f>Dat_01!C79</f>
        <v>12.603</v>
      </c>
      <c r="E34" s="99">
        <f>Dat_01!D79</f>
        <v>7.2039999999999997</v>
      </c>
      <c r="F34" s="99">
        <f>Dat_01!H79</f>
        <v>6.0126315788999998</v>
      </c>
      <c r="G34" s="99">
        <f>Dat_01!G79</f>
        <v>14.024631578899999</v>
      </c>
      <c r="H34" s="99">
        <f>Dat_01!E79</f>
        <v>13.170999999999999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29/11/2024</v>
      </c>
      <c r="C35" s="99">
        <f>Dat_01!B80</f>
        <v>19.417999999999999</v>
      </c>
      <c r="D35" s="99">
        <f>Dat_01!C80</f>
        <v>13.881</v>
      </c>
      <c r="E35" s="99">
        <f>Dat_01!D80</f>
        <v>8.3450000000000006</v>
      </c>
      <c r="F35" s="99">
        <f>Dat_01!H80</f>
        <v>6.3332105263000003</v>
      </c>
      <c r="G35" s="99">
        <f>Dat_01!G80</f>
        <v>13.917052631600001</v>
      </c>
      <c r="H35" s="99">
        <f>Dat_01!E80</f>
        <v>14.565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30/11/2024</v>
      </c>
      <c r="C36" s="99">
        <f>Dat_01!B81</f>
        <v>18.704999999999998</v>
      </c>
      <c r="D36" s="99">
        <f>Dat_01!C81</f>
        <v>13.79</v>
      </c>
      <c r="E36" s="99">
        <f>Dat_01!D81</f>
        <v>8.875</v>
      </c>
      <c r="F36" s="99">
        <f>Dat_01!H81</f>
        <v>5.7772105263000002</v>
      </c>
      <c r="G36" s="99">
        <f>Dat_01!G81</f>
        <v>14.010052631600001</v>
      </c>
      <c r="H36" s="99">
        <f>Dat_01!E81</f>
        <v>14.959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19.090400000000002</v>
      </c>
      <c r="D38" s="101">
        <f t="shared" si="0"/>
        <v>14.947300000000002</v>
      </c>
      <c r="E38" s="101">
        <f t="shared" si="0"/>
        <v>10.804266666666669</v>
      </c>
      <c r="F38" s="101">
        <f t="shared" si="0"/>
        <v>8.2700543859666649</v>
      </c>
      <c r="G38" s="101">
        <f t="shared" si="0"/>
        <v>16.661299999996661</v>
      </c>
      <c r="H38" s="101">
        <f t="shared" si="0"/>
        <v>14.200600000000001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21147.035178134</v>
      </c>
    </row>
    <row r="54" spans="1:3" ht="11.25" customHeight="1">
      <c r="A54" s="103" t="s">
        <v>86</v>
      </c>
      <c r="B54" s="98">
        <v>42978</v>
      </c>
      <c r="C54" s="104">
        <f>Dat_01!B106</f>
        <v>20144.493632336002</v>
      </c>
    </row>
    <row r="55" spans="1:3" ht="11.25" customHeight="1">
      <c r="A55" s="103" t="s">
        <v>87</v>
      </c>
      <c r="B55" s="98">
        <v>43008</v>
      </c>
      <c r="C55" s="104">
        <f>Dat_01!B107</f>
        <v>18259.250952975999</v>
      </c>
    </row>
    <row r="56" spans="1:3" ht="11.25" customHeight="1">
      <c r="A56" s="103" t="s">
        <v>88</v>
      </c>
      <c r="B56" s="98">
        <v>43039</v>
      </c>
      <c r="C56" s="104">
        <f>Dat_01!B108</f>
        <v>18498.181528513</v>
      </c>
    </row>
    <row r="57" spans="1:3" ht="11.25" customHeight="1">
      <c r="A57" s="103" t="s">
        <v>89</v>
      </c>
      <c r="B57" s="98">
        <v>43069</v>
      </c>
      <c r="C57" s="104">
        <f>Dat_01!B109</f>
        <v>18858.458152863001</v>
      </c>
    </row>
    <row r="58" spans="1:3" ht="11.25" customHeight="1">
      <c r="A58" s="103" t="s">
        <v>90</v>
      </c>
      <c r="B58" s="98">
        <v>43100</v>
      </c>
      <c r="C58" s="104">
        <f>Dat_01!B110</f>
        <v>19992.363477161001</v>
      </c>
    </row>
    <row r="59" spans="1:3" ht="11.25" customHeight="1">
      <c r="A59" s="103" t="s">
        <v>91</v>
      </c>
      <c r="B59" s="98">
        <v>43131</v>
      </c>
      <c r="C59" s="104">
        <f>Dat_01!B111</f>
        <v>21001.768473843</v>
      </c>
    </row>
    <row r="60" spans="1:3" ht="11.25" customHeight="1">
      <c r="A60" s="103" t="s">
        <v>92</v>
      </c>
      <c r="B60" s="98">
        <v>43159</v>
      </c>
      <c r="C60" s="104">
        <f>Dat_01!B112</f>
        <v>19059.644617872</v>
      </c>
    </row>
    <row r="61" spans="1:3" ht="11.25" customHeight="1">
      <c r="A61" s="103" t="s">
        <v>93</v>
      </c>
      <c r="B61" s="98">
        <v>43190</v>
      </c>
      <c r="C61" s="104">
        <f>Dat_01!B113</f>
        <v>19365.496333350002</v>
      </c>
    </row>
    <row r="62" spans="1:3" ht="11.25" customHeight="1">
      <c r="A62" s="103" t="s">
        <v>94</v>
      </c>
      <c r="B62" s="98">
        <v>43220</v>
      </c>
      <c r="C62" s="104">
        <f>Dat_01!B114</f>
        <v>18015.633185657</v>
      </c>
    </row>
    <row r="63" spans="1:3" ht="11.25" customHeight="1">
      <c r="A63" s="103" t="s">
        <v>87</v>
      </c>
      <c r="B63" s="98">
        <v>43251</v>
      </c>
      <c r="C63" s="104">
        <f>Dat_01!B115</f>
        <v>18168.22538435</v>
      </c>
    </row>
    <row r="64" spans="1:3" ht="11.25" customHeight="1">
      <c r="A64" s="103" t="s">
        <v>94</v>
      </c>
      <c r="B64" s="98">
        <v>43281</v>
      </c>
      <c r="C64" s="104">
        <f>Dat_01!B116</f>
        <v>18226.510497849999</v>
      </c>
    </row>
    <row r="65" spans="1:4" ht="11.25" customHeight="1">
      <c r="A65" s="103" t="s">
        <v>86</v>
      </c>
      <c r="B65" s="98">
        <v>43312</v>
      </c>
      <c r="C65" s="104">
        <f>Dat_01!B117</f>
        <v>21133.153917344</v>
      </c>
    </row>
    <row r="66" spans="1:4" ht="11.25" customHeight="1">
      <c r="A66" s="103" t="s">
        <v>86</v>
      </c>
      <c r="B66" s="105">
        <v>43343</v>
      </c>
      <c r="C66" s="106">
        <f>Dat_01!B118</f>
        <v>20736.038399156001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01/11/2024</v>
      </c>
      <c r="C70" s="104">
        <f>Dat_01!B129</f>
        <v>25782.913</v>
      </c>
      <c r="D70" s="104">
        <f>Dat_01!D129</f>
        <v>534.49669215200004</v>
      </c>
    </row>
    <row r="71" spans="1:4" ht="11.25" customHeight="1">
      <c r="A71" s="92">
        <v>2</v>
      </c>
      <c r="B71" s="98" t="str">
        <f>Dat_01!A130</f>
        <v>02/11/2024</v>
      </c>
      <c r="C71" s="104">
        <f>Dat_01!B130</f>
        <v>26086.905999999999</v>
      </c>
      <c r="D71" s="104">
        <f>Dat_01!D130</f>
        <v>530.70139804799999</v>
      </c>
    </row>
    <row r="72" spans="1:4" ht="11.25" customHeight="1">
      <c r="A72" s="92">
        <v>3</v>
      </c>
      <c r="B72" s="98" t="str">
        <f>Dat_01!A131</f>
        <v>03/11/2024</v>
      </c>
      <c r="C72" s="104">
        <f>Dat_01!B131</f>
        <v>26059.419000000002</v>
      </c>
      <c r="D72" s="104">
        <f>Dat_01!D131</f>
        <v>512.83676501599996</v>
      </c>
    </row>
    <row r="73" spans="1:4" ht="11.25" customHeight="1">
      <c r="A73" s="92">
        <v>4</v>
      </c>
      <c r="B73" s="98" t="str">
        <f>Dat_01!A132</f>
        <v>04/11/2024</v>
      </c>
      <c r="C73" s="104">
        <f>Dat_01!B132</f>
        <v>30916.365000000002</v>
      </c>
      <c r="D73" s="104">
        <f>Dat_01!D132</f>
        <v>606.71883785600005</v>
      </c>
    </row>
    <row r="74" spans="1:4" ht="11.25" customHeight="1">
      <c r="A74" s="92">
        <v>5</v>
      </c>
      <c r="B74" s="98" t="str">
        <f>Dat_01!A133</f>
        <v>05/11/2024</v>
      </c>
      <c r="C74" s="104">
        <f>Dat_01!B133</f>
        <v>31201.452000000001</v>
      </c>
      <c r="D74" s="104">
        <f>Dat_01!D133</f>
        <v>625.78751392799995</v>
      </c>
    </row>
    <row r="75" spans="1:4" ht="11.25" customHeight="1">
      <c r="A75" s="92">
        <v>6</v>
      </c>
      <c r="B75" s="98" t="str">
        <f>Dat_01!A134</f>
        <v>06/11/2024</v>
      </c>
      <c r="C75" s="104">
        <f>Dat_01!B134</f>
        <v>31296.792000000001</v>
      </c>
      <c r="D75" s="104">
        <f>Dat_01!D134</f>
        <v>629.30692803199997</v>
      </c>
    </row>
    <row r="76" spans="1:4" ht="11.25" customHeight="1">
      <c r="A76" s="92">
        <v>7</v>
      </c>
      <c r="B76" s="98" t="str">
        <f>Dat_01!A135</f>
        <v>07/11/2024</v>
      </c>
      <c r="C76" s="104">
        <f>Dat_01!B135</f>
        <v>31128.404999999999</v>
      </c>
      <c r="D76" s="104">
        <f>Dat_01!D135</f>
        <v>629.96267737599999</v>
      </c>
    </row>
    <row r="77" spans="1:4" ht="11.25" customHeight="1">
      <c r="A77" s="92">
        <v>8</v>
      </c>
      <c r="B77" s="98" t="str">
        <f>Dat_01!A136</f>
        <v>08/11/2024</v>
      </c>
      <c r="C77" s="104">
        <f>Dat_01!B136</f>
        <v>30407.953000000001</v>
      </c>
      <c r="D77" s="104">
        <f>Dat_01!D136</f>
        <v>637.33889870400003</v>
      </c>
    </row>
    <row r="78" spans="1:4" ht="11.25" customHeight="1">
      <c r="A78" s="92">
        <v>9</v>
      </c>
      <c r="B78" s="98" t="str">
        <f>Dat_01!A137</f>
        <v>09/11/2024</v>
      </c>
      <c r="C78" s="104">
        <f>Dat_01!B137</f>
        <v>26587.19</v>
      </c>
      <c r="D78" s="104">
        <f>Dat_01!D137</f>
        <v>559.61291572000005</v>
      </c>
    </row>
    <row r="79" spans="1:4" ht="11.25" customHeight="1">
      <c r="A79" s="92">
        <v>10</v>
      </c>
      <c r="B79" s="98" t="str">
        <f>Dat_01!A138</f>
        <v>10/11/2024</v>
      </c>
      <c r="C79" s="104">
        <f>Dat_01!B138</f>
        <v>26727.538</v>
      </c>
      <c r="D79" s="104">
        <f>Dat_01!D138</f>
        <v>523.49238007199995</v>
      </c>
    </row>
    <row r="80" spans="1:4" ht="11.25" customHeight="1">
      <c r="A80" s="92">
        <v>11</v>
      </c>
      <c r="B80" s="98" t="str">
        <f>Dat_01!A139</f>
        <v>11/11/2024</v>
      </c>
      <c r="C80" s="104">
        <f>Dat_01!B139</f>
        <v>31800.37</v>
      </c>
      <c r="D80" s="104">
        <f>Dat_01!D139</f>
        <v>621.75847136000004</v>
      </c>
    </row>
    <row r="81" spans="1:4" ht="11.25" customHeight="1">
      <c r="A81" s="92">
        <v>12</v>
      </c>
      <c r="B81" s="98" t="str">
        <f>Dat_01!A140</f>
        <v>12/11/2024</v>
      </c>
      <c r="C81" s="104">
        <f>Dat_01!B140</f>
        <v>32682.746999999999</v>
      </c>
      <c r="D81" s="104">
        <f>Dat_01!D140</f>
        <v>652.45461204000003</v>
      </c>
    </row>
    <row r="82" spans="1:4" ht="11.25" customHeight="1">
      <c r="A82" s="92">
        <v>13</v>
      </c>
      <c r="B82" s="98" t="str">
        <f>Dat_01!A141</f>
        <v>13/11/2024</v>
      </c>
      <c r="C82" s="104">
        <f>Dat_01!B141</f>
        <v>33553.696000000004</v>
      </c>
      <c r="D82" s="104">
        <f>Dat_01!D141</f>
        <v>682.68397223199997</v>
      </c>
    </row>
    <row r="83" spans="1:4" ht="11.25" customHeight="1">
      <c r="A83" s="92">
        <v>14</v>
      </c>
      <c r="B83" s="98" t="str">
        <f>Dat_01!A142</f>
        <v>14/11/2024</v>
      </c>
      <c r="C83" s="104">
        <f>Dat_01!B142</f>
        <v>33066.233</v>
      </c>
      <c r="D83" s="104">
        <f>Dat_01!D142</f>
        <v>666.77371700000003</v>
      </c>
    </row>
    <row r="84" spans="1:4" ht="11.25" customHeight="1">
      <c r="A84" s="92">
        <v>15</v>
      </c>
      <c r="B84" s="98" t="str">
        <f>Dat_01!A143</f>
        <v>15/11/2024</v>
      </c>
      <c r="C84" s="104">
        <f>Dat_01!B143</f>
        <v>31396.121999999999</v>
      </c>
      <c r="D84" s="104">
        <f>Dat_01!D143</f>
        <v>659.27646827199999</v>
      </c>
    </row>
    <row r="85" spans="1:4" ht="11.25" customHeight="1">
      <c r="A85" s="92">
        <v>16</v>
      </c>
      <c r="B85" s="98" t="str">
        <f>Dat_01!A144</f>
        <v>16/11/2024</v>
      </c>
      <c r="C85" s="104">
        <f>Dat_01!B144</f>
        <v>27558.133000000002</v>
      </c>
      <c r="D85" s="104">
        <f>Dat_01!D144</f>
        <v>579.60965340799999</v>
      </c>
    </row>
    <row r="86" spans="1:4" ht="11.25" customHeight="1">
      <c r="A86" s="92">
        <v>17</v>
      </c>
      <c r="B86" s="98" t="str">
        <f>Dat_01!A145</f>
        <v>17/11/2024</v>
      </c>
      <c r="C86" s="104">
        <f>Dat_01!B145</f>
        <v>27466.404999999999</v>
      </c>
      <c r="D86" s="104">
        <f>Dat_01!D145</f>
        <v>537.06072312799995</v>
      </c>
    </row>
    <row r="87" spans="1:4" ht="11.25" customHeight="1">
      <c r="A87" s="92">
        <v>18</v>
      </c>
      <c r="B87" s="98" t="str">
        <f>Dat_01!A146</f>
        <v>18/11/2024</v>
      </c>
      <c r="C87" s="104">
        <f>Dat_01!B146</f>
        <v>32385.838</v>
      </c>
      <c r="D87" s="104">
        <f>Dat_01!D146</f>
        <v>637.53849660799995</v>
      </c>
    </row>
    <row r="88" spans="1:4" ht="11.25" customHeight="1">
      <c r="A88" s="92">
        <v>19</v>
      </c>
      <c r="B88" s="98" t="str">
        <f>Dat_01!A147</f>
        <v>19/11/2024</v>
      </c>
      <c r="C88" s="104">
        <f>Dat_01!B147</f>
        <v>32729.995336</v>
      </c>
      <c r="D88" s="104">
        <f>Dat_01!D147</f>
        <v>651.87552171200002</v>
      </c>
    </row>
    <row r="89" spans="1:4" ht="11.25" customHeight="1">
      <c r="A89" s="92">
        <v>20</v>
      </c>
      <c r="B89" s="98" t="str">
        <f>Dat_01!A148</f>
        <v>20/11/2024</v>
      </c>
      <c r="C89" s="104">
        <f>Dat_01!B148</f>
        <v>32790.192999999999</v>
      </c>
      <c r="D89" s="104">
        <f>Dat_01!D148</f>
        <v>659.35317099999997</v>
      </c>
    </row>
    <row r="90" spans="1:4" ht="11.25" customHeight="1">
      <c r="A90" s="92">
        <v>21</v>
      </c>
      <c r="B90" s="98" t="str">
        <f>Dat_01!A149</f>
        <v>21/11/2024</v>
      </c>
      <c r="C90" s="104">
        <f>Dat_01!B149</f>
        <v>33424.332000000002</v>
      </c>
      <c r="D90" s="104">
        <f>Dat_01!D149</f>
        <v>676.002251376</v>
      </c>
    </row>
    <row r="91" spans="1:4" ht="11.25" customHeight="1">
      <c r="A91" s="92">
        <v>22</v>
      </c>
      <c r="B91" s="98" t="str">
        <f>Dat_01!A150</f>
        <v>22/11/2024</v>
      </c>
      <c r="C91" s="104">
        <f>Dat_01!B150</f>
        <v>31268.496879999999</v>
      </c>
      <c r="D91" s="104">
        <f>Dat_01!D150</f>
        <v>659.21795442400003</v>
      </c>
    </row>
    <row r="92" spans="1:4" ht="11.25" customHeight="1">
      <c r="A92" s="92">
        <v>23</v>
      </c>
      <c r="B92" s="98" t="str">
        <f>Dat_01!A151</f>
        <v>23/11/2024</v>
      </c>
      <c r="C92" s="104">
        <f>Dat_01!B151</f>
        <v>27743.142</v>
      </c>
      <c r="D92" s="104">
        <f>Dat_01!D151</f>
        <v>580.856605264</v>
      </c>
    </row>
    <row r="93" spans="1:4" ht="11.25" customHeight="1">
      <c r="A93" s="92">
        <v>24</v>
      </c>
      <c r="B93" s="98" t="str">
        <f>Dat_01!A152</f>
        <v>24/11/2024</v>
      </c>
      <c r="C93" s="104">
        <f>Dat_01!B152</f>
        <v>27850.58</v>
      </c>
      <c r="D93" s="104">
        <f>Dat_01!D152</f>
        <v>545.04866016799997</v>
      </c>
    </row>
    <row r="94" spans="1:4" ht="11.25" customHeight="1">
      <c r="A94" s="92">
        <v>25</v>
      </c>
      <c r="B94" s="98" t="str">
        <f>Dat_01!A153</f>
        <v>25/11/2024</v>
      </c>
      <c r="C94" s="104">
        <f>Dat_01!B153</f>
        <v>32577.727999999999</v>
      </c>
      <c r="D94" s="104">
        <f>Dat_01!D153</f>
        <v>651.00445486399997</v>
      </c>
    </row>
    <row r="95" spans="1:4" ht="11.25" customHeight="1">
      <c r="A95" s="92">
        <v>26</v>
      </c>
      <c r="B95" s="98" t="str">
        <f>Dat_01!A154</f>
        <v>26/11/2024</v>
      </c>
      <c r="C95" s="104">
        <f>Dat_01!B154</f>
        <v>33490.203264000003</v>
      </c>
      <c r="D95" s="104">
        <f>Dat_01!D154</f>
        <v>673.50836983199997</v>
      </c>
    </row>
    <row r="96" spans="1:4" ht="11.25" customHeight="1">
      <c r="A96" s="92">
        <v>27</v>
      </c>
      <c r="B96" s="98" t="str">
        <f>Dat_01!A155</f>
        <v>27/11/2024</v>
      </c>
      <c r="C96" s="104">
        <f>Dat_01!B155</f>
        <v>33923.114999999998</v>
      </c>
      <c r="D96" s="104">
        <f>Dat_01!D155</f>
        <v>677.26214395199997</v>
      </c>
    </row>
    <row r="97" spans="1:9" ht="11.25" customHeight="1">
      <c r="A97" s="92">
        <v>28</v>
      </c>
      <c r="B97" s="98" t="str">
        <f>Dat_01!A156</f>
        <v>28/11/2024</v>
      </c>
      <c r="C97" s="104">
        <f>Dat_01!B156</f>
        <v>33868.362999999998</v>
      </c>
      <c r="D97" s="104">
        <f>Dat_01!D156</f>
        <v>684.22230289599997</v>
      </c>
    </row>
    <row r="98" spans="1:9" ht="11.25" customHeight="1">
      <c r="A98" s="92">
        <v>29</v>
      </c>
      <c r="B98" s="98" t="str">
        <f>Dat_01!A157</f>
        <v>29/11/2024</v>
      </c>
      <c r="C98" s="104">
        <f>Dat_01!B157</f>
        <v>32023.414000000001</v>
      </c>
      <c r="D98" s="104">
        <f>Dat_01!D157</f>
        <v>671.45492373599996</v>
      </c>
    </row>
    <row r="99" spans="1:9" ht="11.25" customHeight="1">
      <c r="A99" s="92">
        <v>30</v>
      </c>
      <c r="B99" s="98" t="str">
        <f>Dat_01!A158</f>
        <v>30/11/2024</v>
      </c>
      <c r="C99" s="104">
        <f>Dat_01!B158</f>
        <v>28140.3</v>
      </c>
      <c r="D99" s="104">
        <f>Dat_01!D158</f>
        <v>589.81125505600005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33923.114999999998</v>
      </c>
      <c r="D101" s="107">
        <f>MAX(D70:D100)</f>
        <v>684.22230289599997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36184</v>
      </c>
      <c r="D108" s="110">
        <f>Dat_01!B174</f>
        <v>38272</v>
      </c>
      <c r="E108" s="110"/>
      <c r="F108" s="111" t="str">
        <f>Dat_01!D186</f>
        <v>30 julio (14:41 h)</v>
      </c>
      <c r="G108" s="111" t="str">
        <f>Dat_01!E186</f>
        <v>9 enero (20:56 h)</v>
      </c>
    </row>
    <row r="109" spans="1:9" ht="11.25" customHeight="1">
      <c r="B109" s="112" t="str">
        <f>Dat_01!A187</f>
        <v>nov-24</v>
      </c>
      <c r="C109" s="113">
        <f>Dat_01!B166</f>
        <v>34482</v>
      </c>
      <c r="D109" s="113"/>
      <c r="E109" s="113"/>
      <c r="F109" s="114" t="str">
        <f>Dat_01!D187</f>
        <v/>
      </c>
      <c r="G109" s="114" t="str">
        <f>Dat_01!E187</f>
        <v>27 noviembre (20:44 h)</v>
      </c>
      <c r="H109" s="128">
        <f>Dat_01!D166</f>
        <v>34425</v>
      </c>
      <c r="I109" s="130">
        <f>(C109/H109-1)*100</f>
        <v>0.16557734204794006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N</v>
      </c>
      <c r="B113" s="98" t="str">
        <f>Dat_01!A33</f>
        <v>Noviembre 2023</v>
      </c>
      <c r="C113" s="99">
        <f>Dat_01!C33*100</f>
        <v>3.6179999999999999</v>
      </c>
      <c r="D113" s="99">
        <f>Dat_01!D33*100</f>
        <v>0.151</v>
      </c>
      <c r="E113" s="99">
        <f>Dat_01!E33*100</f>
        <v>0.11900000000000001</v>
      </c>
      <c r="F113" s="99">
        <f>Dat_01!F33*100</f>
        <v>3.3480000000000003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D</v>
      </c>
      <c r="B114" s="98" t="str">
        <f>Dat_01!A34</f>
        <v>Diciembre 2023</v>
      </c>
      <c r="C114" s="99">
        <f>Dat_01!C34*100</f>
        <v>4.4589999999999996</v>
      </c>
      <c r="D114" s="99">
        <f>Dat_01!D34*100</f>
        <v>-0.74</v>
      </c>
      <c r="E114" s="99">
        <f>Dat_01!E34*100</f>
        <v>1.1079999999999999</v>
      </c>
      <c r="F114" s="99">
        <f>Dat_01!F34*100</f>
        <v>4.0910000000000002</v>
      </c>
    </row>
    <row r="115" spans="1:6" ht="11.25" customHeight="1">
      <c r="A115" s="103" t="str">
        <f t="shared" si="1"/>
        <v>E</v>
      </c>
      <c r="B115" s="98" t="str">
        <f>Dat_01!A35</f>
        <v>Enero 2024</v>
      </c>
      <c r="C115" s="99">
        <f>Dat_01!C35*100</f>
        <v>1.0489999999999999</v>
      </c>
      <c r="D115" s="99">
        <f>Dat_01!D35*100</f>
        <v>1.4390000000000001</v>
      </c>
      <c r="E115" s="99">
        <f>Dat_01!E35*100</f>
        <v>-1.5840000000000001</v>
      </c>
      <c r="F115" s="99">
        <f>Dat_01!F35*100</f>
        <v>1.194</v>
      </c>
    </row>
    <row r="116" spans="1:6" ht="11.25" customHeight="1">
      <c r="A116" s="103" t="str">
        <f t="shared" si="1"/>
        <v>F</v>
      </c>
      <c r="B116" s="98" t="str">
        <f>Dat_01!A36</f>
        <v>Febrero 2024</v>
      </c>
      <c r="C116" s="99">
        <f>Dat_01!C36*100</f>
        <v>-1.28</v>
      </c>
      <c r="D116" s="99">
        <f>Dat_01!D36*100</f>
        <v>0.216</v>
      </c>
      <c r="E116" s="99">
        <f>Dat_01!E36*100</f>
        <v>-2.7789999999999999</v>
      </c>
      <c r="F116" s="99">
        <f>Dat_01!F36*100</f>
        <v>1.2829999999999999</v>
      </c>
    </row>
    <row r="117" spans="1:6" ht="11.25" customHeight="1">
      <c r="A117" s="103" t="str">
        <f t="shared" si="1"/>
        <v>M</v>
      </c>
      <c r="B117" s="98" t="str">
        <f>Dat_01!A37</f>
        <v>Marzo 2024</v>
      </c>
      <c r="C117" s="99">
        <f>Dat_01!C37*100</f>
        <v>0.11299999999999999</v>
      </c>
      <c r="D117" s="99">
        <f>Dat_01!D37*100</f>
        <v>-2.9220000000000002</v>
      </c>
      <c r="E117" s="99">
        <f>Dat_01!E37*100</f>
        <v>0.60099999999999998</v>
      </c>
      <c r="F117" s="99">
        <f>Dat_01!F37*100</f>
        <v>2.4340000000000002</v>
      </c>
    </row>
    <row r="118" spans="1:6" ht="11.25" customHeight="1">
      <c r="A118" s="103" t="str">
        <f t="shared" si="1"/>
        <v>A</v>
      </c>
      <c r="B118" s="98" t="str">
        <f>Dat_01!A38</f>
        <v>Abril 2024</v>
      </c>
      <c r="C118" s="99">
        <f>Dat_01!C38*100</f>
        <v>5.5289999999999999</v>
      </c>
      <c r="D118" s="99">
        <f>Dat_01!D38*100</f>
        <v>3.2429999999999999</v>
      </c>
      <c r="E118" s="99">
        <f>Dat_01!E38*100</f>
        <v>0.17799999999999999</v>
      </c>
      <c r="F118" s="99">
        <f>Dat_01!F38*100</f>
        <v>2.1080000000000001</v>
      </c>
    </row>
    <row r="119" spans="1:6" ht="11.25" customHeight="1">
      <c r="A119" s="103" t="str">
        <f t="shared" si="1"/>
        <v>M</v>
      </c>
      <c r="B119" s="98" t="str">
        <f>Dat_01!A39</f>
        <v>Mayo 2024</v>
      </c>
      <c r="C119" s="99">
        <f>Dat_01!C39*100</f>
        <v>1.3559999999999999</v>
      </c>
      <c r="D119" s="99">
        <f>Dat_01!D39*100</f>
        <v>0.22999999999999998</v>
      </c>
      <c r="E119" s="99">
        <f>Dat_01!E39*100</f>
        <v>0.29599999999999999</v>
      </c>
      <c r="F119" s="99">
        <f>Dat_01!F39*100</f>
        <v>0.83</v>
      </c>
    </row>
    <row r="120" spans="1:6" ht="11.25" customHeight="1">
      <c r="A120" s="103" t="str">
        <f t="shared" si="1"/>
        <v>J</v>
      </c>
      <c r="B120" s="98" t="str">
        <f>Dat_01!A40</f>
        <v>Junio 2024</v>
      </c>
      <c r="C120" s="99">
        <f>Dat_01!C40*100</f>
        <v>-1.772</v>
      </c>
      <c r="D120" s="99">
        <f>Dat_01!D40*100</f>
        <v>-1.1830000000000001</v>
      </c>
      <c r="E120" s="99">
        <f>Dat_01!E40*100</f>
        <v>-1.4569999999999999</v>
      </c>
      <c r="F120" s="99">
        <f>Dat_01!F40*100</f>
        <v>0.86799999999999999</v>
      </c>
    </row>
    <row r="121" spans="1:6" ht="11.25" customHeight="1">
      <c r="A121" s="103" t="str">
        <f t="shared" si="1"/>
        <v>J</v>
      </c>
      <c r="B121" s="98" t="str">
        <f>Dat_01!A41</f>
        <v>Julio 2024</v>
      </c>
      <c r="C121" s="99">
        <f>Dat_01!C41*100</f>
        <v>-6.6000000000000003E-2</v>
      </c>
      <c r="D121" s="99">
        <f>Dat_01!D41*100</f>
        <v>1.2609999999999999</v>
      </c>
      <c r="E121" s="99">
        <f>Dat_01!E41*100</f>
        <v>-0.14100000000000001</v>
      </c>
      <c r="F121" s="99">
        <f>Dat_01!F41*100</f>
        <v>-1.1860000000000002</v>
      </c>
    </row>
    <row r="122" spans="1:6" ht="11.25" customHeight="1">
      <c r="A122" s="103" t="str">
        <f t="shared" si="1"/>
        <v>A</v>
      </c>
      <c r="B122" s="98" t="str">
        <f>Dat_01!A42</f>
        <v>Agosto 2024</v>
      </c>
      <c r="C122" s="99">
        <f>Dat_01!C42*100</f>
        <v>2.9369999999999998</v>
      </c>
      <c r="D122" s="99">
        <f>Dat_01!D42*100</f>
        <v>-0.29499999999999998</v>
      </c>
      <c r="E122" s="99">
        <f>Dat_01!E42*100</f>
        <v>-0.32100000000000001</v>
      </c>
      <c r="F122" s="99">
        <f>Dat_01!F42*100</f>
        <v>3.5529999999999999</v>
      </c>
    </row>
    <row r="123" spans="1:6" ht="11.25" customHeight="1">
      <c r="A123" s="103" t="str">
        <f t="shared" si="1"/>
        <v>S</v>
      </c>
      <c r="B123" s="98" t="str">
        <f>Dat_01!A43</f>
        <v>Septiembre 2024</v>
      </c>
      <c r="C123" s="99">
        <f>Dat_01!C43*100</f>
        <v>1.044</v>
      </c>
      <c r="D123" s="99">
        <f>Dat_01!D43*100</f>
        <v>-0.38700000000000001</v>
      </c>
      <c r="E123" s="99">
        <f>Dat_01!E43*100</f>
        <v>-1.502</v>
      </c>
      <c r="F123" s="99">
        <f>Dat_01!F43*100</f>
        <v>2.9329999999999998</v>
      </c>
    </row>
    <row r="124" spans="1:6" ht="11.25" customHeight="1">
      <c r="A124" s="103" t="str">
        <f t="shared" si="1"/>
        <v>O</v>
      </c>
      <c r="B124" s="98" t="str">
        <f>Dat_01!A44</f>
        <v>Octubre 2024</v>
      </c>
      <c r="C124" s="99">
        <f>Dat_01!C44*100</f>
        <v>2.0609999999999999</v>
      </c>
      <c r="D124" s="99">
        <f>Dat_01!D44*100</f>
        <v>1.77</v>
      </c>
      <c r="E124" s="99">
        <f>Dat_01!E44*100</f>
        <v>-2.0230000000000001</v>
      </c>
      <c r="F124" s="99">
        <f>Dat_01!F44*100</f>
        <v>2.3140000000000001</v>
      </c>
    </row>
    <row r="125" spans="1:6" ht="11.25" customHeight="1">
      <c r="A125" s="103" t="str">
        <f t="shared" si="1"/>
        <v>N</v>
      </c>
      <c r="B125" s="105" t="str">
        <f>Dat_01!A45</f>
        <v>Noviembre 2024</v>
      </c>
      <c r="C125" s="116">
        <f>Dat_01!C45*100</f>
        <v>-1.651</v>
      </c>
      <c r="D125" s="116">
        <f>Dat_01!D45*100</f>
        <v>-0.39400000000000002</v>
      </c>
      <c r="E125" s="116">
        <f>Dat_01!E45*100</f>
        <v>-0.58299999999999996</v>
      </c>
      <c r="F125" s="116">
        <f>Dat_01!F45*100</f>
        <v>-0.67400000000000004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46" zoomScale="90" zoomScaleNormal="90" workbookViewId="0">
      <selection activeCell="J167" sqref="J167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167</v>
      </c>
      <c r="B2" s="53" t="s">
        <v>168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noviembre</v>
      </c>
    </row>
    <row r="4" spans="1:10">
      <c r="A4" s="51" t="s">
        <v>52</v>
      </c>
      <c r="B4" s="139" t="s">
        <v>167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2679268.575164</v>
      </c>
      <c r="C8" s="85">
        <v>3452443.4466510001</v>
      </c>
      <c r="D8" s="131">
        <v>-0.2239500468</v>
      </c>
      <c r="E8" s="85">
        <v>31953167.530161001</v>
      </c>
      <c r="F8" s="85">
        <v>21335300.224787999</v>
      </c>
      <c r="G8" s="131">
        <v>0.4976666461</v>
      </c>
      <c r="H8" s="85">
        <v>35954391.487519003</v>
      </c>
      <c r="I8" s="85">
        <v>24085607.555592</v>
      </c>
      <c r="J8" s="131">
        <v>0.49277494469999999</v>
      </c>
    </row>
    <row r="9" spans="1:10">
      <c r="A9" s="53" t="s">
        <v>32</v>
      </c>
      <c r="B9" s="85">
        <v>269729.90306799999</v>
      </c>
      <c r="C9" s="85">
        <v>450508.34118799999</v>
      </c>
      <c r="D9" s="131">
        <v>-0.40127656160000003</v>
      </c>
      <c r="E9" s="85">
        <v>5099059.818554</v>
      </c>
      <c r="F9" s="85">
        <v>4759285.7615080001</v>
      </c>
      <c r="G9" s="131">
        <v>7.1391816799999994E-2</v>
      </c>
      <c r="H9" s="85">
        <v>5544363.7078759996</v>
      </c>
      <c r="I9" s="85">
        <v>5244644.8218959998</v>
      </c>
      <c r="J9" s="131">
        <v>5.7147604099999999E-2</v>
      </c>
    </row>
    <row r="10" spans="1:10">
      <c r="A10" s="53" t="s">
        <v>33</v>
      </c>
      <c r="B10" s="85">
        <v>3602336.9440000001</v>
      </c>
      <c r="C10" s="85">
        <v>3761248.5819999999</v>
      </c>
      <c r="D10" s="131">
        <v>-4.2249703700000002E-2</v>
      </c>
      <c r="E10" s="85">
        <v>47819606.292999998</v>
      </c>
      <c r="F10" s="85">
        <v>49285755.620999999</v>
      </c>
      <c r="G10" s="131">
        <v>-2.97479324E-2</v>
      </c>
      <c r="H10" s="85">
        <v>52810190.663000003</v>
      </c>
      <c r="I10" s="85">
        <v>54446945.564999998</v>
      </c>
      <c r="J10" s="131">
        <v>-3.0061464100000001E-2</v>
      </c>
    </row>
    <row r="11" spans="1:10">
      <c r="A11" s="53" t="s">
        <v>34</v>
      </c>
      <c r="B11" s="85">
        <v>282813.29399999999</v>
      </c>
      <c r="C11" s="85">
        <v>221505.57699999999</v>
      </c>
      <c r="D11" s="131">
        <v>0.27677730659999999</v>
      </c>
      <c r="E11" s="85">
        <v>2604052.4909999999</v>
      </c>
      <c r="F11" s="85">
        <v>3595502.5550000002</v>
      </c>
      <c r="G11" s="131">
        <v>-0.27574728399999998</v>
      </c>
      <c r="H11" s="85">
        <v>2816535.8670000001</v>
      </c>
      <c r="I11" s="85">
        <v>4289392.2390000001</v>
      </c>
      <c r="J11" s="131">
        <v>-0.34337180890000002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-1E-3</v>
      </c>
      <c r="F12" s="85">
        <v>-2E-3</v>
      </c>
      <c r="G12" s="131">
        <v>-0.5</v>
      </c>
      <c r="H12" s="85">
        <v>-1E-3</v>
      </c>
      <c r="I12" s="85">
        <v>-2E-3</v>
      </c>
      <c r="J12" s="131">
        <v>-0.5</v>
      </c>
    </row>
    <row r="13" spans="1:10">
      <c r="A13" s="53" t="s">
        <v>36</v>
      </c>
      <c r="B13" s="85">
        <v>3461426.7850000001</v>
      </c>
      <c r="C13" s="85">
        <v>2337484.5920000002</v>
      </c>
      <c r="D13" s="131">
        <v>0.48083405420000003</v>
      </c>
      <c r="E13" s="85">
        <v>24080001.745999999</v>
      </c>
      <c r="F13" s="85">
        <v>36667582.325000003</v>
      </c>
      <c r="G13" s="131">
        <v>-0.34328907939999997</v>
      </c>
      <c r="H13" s="85">
        <v>26695118.052000001</v>
      </c>
      <c r="I13" s="85">
        <v>40437323.755999997</v>
      </c>
      <c r="J13" s="131">
        <v>-0.33983964389999999</v>
      </c>
    </row>
    <row r="14" spans="1:10">
      <c r="A14" s="53" t="s">
        <v>37</v>
      </c>
      <c r="B14" s="85">
        <v>4796454.3890000004</v>
      </c>
      <c r="C14" s="85">
        <v>6906465.3729999997</v>
      </c>
      <c r="D14" s="131">
        <v>-0.30551242499999998</v>
      </c>
      <c r="E14" s="85">
        <v>54294034.950999998</v>
      </c>
      <c r="F14" s="85">
        <v>55571810.281999998</v>
      </c>
      <c r="G14" s="131">
        <v>-2.2993228500000001E-2</v>
      </c>
      <c r="H14" s="85">
        <v>60063410.5</v>
      </c>
      <c r="I14" s="85">
        <v>61113124.794</v>
      </c>
      <c r="J14" s="131">
        <v>-1.7176576999999998E-2</v>
      </c>
    </row>
    <row r="15" spans="1:10">
      <c r="A15" s="53" t="s">
        <v>38</v>
      </c>
      <c r="B15" s="85">
        <v>2262135.98</v>
      </c>
      <c r="C15" s="85">
        <v>1968356.679</v>
      </c>
      <c r="D15" s="131">
        <v>0.14925104989999999</v>
      </c>
      <c r="E15" s="85">
        <v>41152388.450999998</v>
      </c>
      <c r="F15" s="85">
        <v>34912884.641000003</v>
      </c>
      <c r="G15" s="131">
        <v>0.17871636430000001</v>
      </c>
      <c r="H15" s="85">
        <v>42987117.781000003</v>
      </c>
      <c r="I15" s="85">
        <v>36010295.376999997</v>
      </c>
      <c r="J15" s="131">
        <v>0.19374521459999999</v>
      </c>
    </row>
    <row r="16" spans="1:10">
      <c r="A16" s="53" t="s">
        <v>39</v>
      </c>
      <c r="B16" s="85">
        <v>97175.562999999995</v>
      </c>
      <c r="C16" s="85">
        <v>111284.37</v>
      </c>
      <c r="D16" s="131">
        <v>-0.12678156870000001</v>
      </c>
      <c r="E16" s="85">
        <v>4016767.8730000001</v>
      </c>
      <c r="F16" s="85">
        <v>4603750.0080000004</v>
      </c>
      <c r="G16" s="131">
        <v>-0.1275008708</v>
      </c>
      <c r="H16" s="85">
        <v>4108827.591</v>
      </c>
      <c r="I16" s="85">
        <v>4663528.1909999996</v>
      </c>
      <c r="J16" s="131">
        <v>-0.118944408</v>
      </c>
    </row>
    <row r="17" spans="1:74">
      <c r="A17" s="53" t="s">
        <v>40</v>
      </c>
      <c r="B17" s="85">
        <v>303806.16800000001</v>
      </c>
      <c r="C17" s="85">
        <v>239315.90700000001</v>
      </c>
      <c r="D17" s="131">
        <v>0.26947753619999998</v>
      </c>
      <c r="E17" s="85">
        <v>3336317.5619999999</v>
      </c>
      <c r="F17" s="85">
        <v>3331482.895</v>
      </c>
      <c r="G17" s="131">
        <v>1.4512056999999999E-3</v>
      </c>
      <c r="H17" s="85">
        <v>3591272.3029999998</v>
      </c>
      <c r="I17" s="85">
        <v>3651744.5589999999</v>
      </c>
      <c r="J17" s="131">
        <v>-1.6559826400000002E-2</v>
      </c>
    </row>
    <row r="18" spans="1:74">
      <c r="A18" s="53" t="s">
        <v>41</v>
      </c>
      <c r="B18" s="85">
        <v>1532429.527</v>
      </c>
      <c r="C18" s="85">
        <v>995958.30299999996</v>
      </c>
      <c r="D18" s="131">
        <v>0.53864827709999996</v>
      </c>
      <c r="E18" s="85">
        <v>14817628.165999999</v>
      </c>
      <c r="F18" s="85">
        <v>16118988.581</v>
      </c>
      <c r="G18" s="131">
        <v>-8.0734619800000004E-2</v>
      </c>
      <c r="H18" s="85">
        <v>15989568.685000001</v>
      </c>
      <c r="I18" s="85">
        <v>17215479.987</v>
      </c>
      <c r="J18" s="131">
        <v>-7.1209824099999999E-2</v>
      </c>
    </row>
    <row r="19" spans="1:74">
      <c r="A19" s="53" t="s">
        <v>43</v>
      </c>
      <c r="B19" s="85">
        <v>64965.262000000002</v>
      </c>
      <c r="C19" s="85">
        <v>52408.154999999999</v>
      </c>
      <c r="D19" s="131">
        <v>0.23960215730000001</v>
      </c>
      <c r="E19" s="85">
        <v>585545.71750000003</v>
      </c>
      <c r="F19" s="85">
        <v>642403.90650000004</v>
      </c>
      <c r="G19" s="131">
        <v>-8.8508473300000001E-2</v>
      </c>
      <c r="H19" s="85">
        <v>650628.96349999995</v>
      </c>
      <c r="I19" s="85">
        <v>704773.723</v>
      </c>
      <c r="J19" s="131">
        <v>-7.6825735300000003E-2</v>
      </c>
    </row>
    <row r="20" spans="1:74">
      <c r="A20" s="53" t="s">
        <v>42</v>
      </c>
      <c r="B20" s="85">
        <v>115758.39599999999</v>
      </c>
      <c r="C20" s="85">
        <v>89926.467999999993</v>
      </c>
      <c r="D20" s="131">
        <v>0.28725611690000002</v>
      </c>
      <c r="E20" s="85">
        <v>1084013.0045</v>
      </c>
      <c r="F20" s="85">
        <v>1080017.5105000001</v>
      </c>
      <c r="G20" s="131">
        <v>3.6994714999999999E-3</v>
      </c>
      <c r="H20" s="85">
        <v>1189182.0075000001</v>
      </c>
      <c r="I20" s="85">
        <v>1203782.2039999999</v>
      </c>
      <c r="J20" s="131">
        <v>-1.2128603E-2</v>
      </c>
    </row>
    <row r="21" spans="1:74">
      <c r="A21" s="66" t="s">
        <v>72</v>
      </c>
      <c r="B21" s="86">
        <v>19468300.786231998</v>
      </c>
      <c r="C21" s="86">
        <v>20586905.793839</v>
      </c>
      <c r="D21" s="67">
        <v>-5.4335752000000001E-2</v>
      </c>
      <c r="E21" s="86">
        <v>230842583.60271499</v>
      </c>
      <c r="F21" s="86">
        <v>231904764.30929601</v>
      </c>
      <c r="G21" s="67">
        <v>-4.5802452999999998E-3</v>
      </c>
      <c r="H21" s="86">
        <v>252400607.60739499</v>
      </c>
      <c r="I21" s="86">
        <v>253066642.77048799</v>
      </c>
      <c r="J21" s="67">
        <v>-2.6318568E-3</v>
      </c>
    </row>
    <row r="22" spans="1:74">
      <c r="A22" s="53" t="s">
        <v>73</v>
      </c>
      <c r="B22" s="85">
        <v>-453244.65600000002</v>
      </c>
      <c r="C22" s="85">
        <v>-805669.05997599999</v>
      </c>
      <c r="D22" s="131">
        <v>-0.43743072869999999</v>
      </c>
      <c r="E22" s="85">
        <v>-8124829.3497029999</v>
      </c>
      <c r="F22" s="85">
        <v>-7510678.0628209999</v>
      </c>
      <c r="G22" s="131">
        <v>8.1770418299999995E-2</v>
      </c>
      <c r="H22" s="85">
        <v>-8808065.7362220008</v>
      </c>
      <c r="I22" s="85">
        <v>-8336564.6017180001</v>
      </c>
      <c r="J22" s="131">
        <v>5.6558205600000001E-2</v>
      </c>
    </row>
    <row r="23" spans="1:74">
      <c r="A23" s="53" t="s">
        <v>44</v>
      </c>
      <c r="B23" s="85">
        <v>-78195.680999999997</v>
      </c>
      <c r="C23" s="85">
        <v>-70735.69</v>
      </c>
      <c r="D23" s="131">
        <v>0.1054629</v>
      </c>
      <c r="E23" s="85">
        <v>-1501823.115</v>
      </c>
      <c r="F23" s="85">
        <v>-1313619.662</v>
      </c>
      <c r="G23" s="131">
        <v>0.14327088609999999</v>
      </c>
      <c r="H23" s="85">
        <v>-1614263.3829999999</v>
      </c>
      <c r="I23" s="85">
        <v>-1393398.4839999999</v>
      </c>
      <c r="J23" s="131">
        <v>0.15850806610000001</v>
      </c>
    </row>
    <row r="24" spans="1:74">
      <c r="A24" s="53" t="s">
        <v>74</v>
      </c>
      <c r="B24" s="85">
        <v>-389724.29100000003</v>
      </c>
      <c r="C24" s="85">
        <v>-852042.89099999995</v>
      </c>
      <c r="D24" s="131">
        <v>-0.54260014950000002</v>
      </c>
      <c r="E24" s="85">
        <v>-9632745.7760000005</v>
      </c>
      <c r="F24" s="85">
        <v>-13186771.473999999</v>
      </c>
      <c r="G24" s="131">
        <v>-0.26951446800000001</v>
      </c>
      <c r="H24" s="85">
        <v>-10402729.649</v>
      </c>
      <c r="I24" s="85">
        <v>-14304000.419</v>
      </c>
      <c r="J24" s="131">
        <v>-0.27273983889999998</v>
      </c>
    </row>
    <row r="25" spans="1:74">
      <c r="A25" s="66" t="s">
        <v>75</v>
      </c>
      <c r="B25" s="86">
        <v>18547136.158232</v>
      </c>
      <c r="C25" s="86">
        <v>18858458.152863</v>
      </c>
      <c r="D25" s="67">
        <v>-1.6508348199999998E-2</v>
      </c>
      <c r="E25" s="86">
        <v>211583185.362012</v>
      </c>
      <c r="F25" s="86">
        <v>209893695.110475</v>
      </c>
      <c r="G25" s="67">
        <v>8.0492662999999999E-3</v>
      </c>
      <c r="H25" s="86">
        <v>231575548.83917299</v>
      </c>
      <c r="I25" s="86">
        <v>229032679.26576999</v>
      </c>
      <c r="J25" s="67">
        <v>1.11026496E-2</v>
      </c>
    </row>
    <row r="26" spans="1:74">
      <c r="A26" s="53" t="s">
        <v>157</v>
      </c>
      <c r="B26" s="85">
        <v>-107.423</v>
      </c>
      <c r="C26" s="85">
        <v>0</v>
      </c>
      <c r="D26" s="131">
        <v>0</v>
      </c>
      <c r="E26" s="85">
        <v>-382.47199999999998</v>
      </c>
      <c r="F26" s="85">
        <v>0</v>
      </c>
      <c r="G26" s="131">
        <v>0</v>
      </c>
      <c r="H26" s="85">
        <v>-382.47199999999998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140</v>
      </c>
      <c r="B33" s="123" t="s">
        <v>141</v>
      </c>
      <c r="C33" s="127">
        <v>3.6179999999999997E-2</v>
      </c>
      <c r="D33" s="127">
        <v>1.5100000000000001E-3</v>
      </c>
      <c r="E33" s="127">
        <v>1.1900000000000001E-3</v>
      </c>
      <c r="F33" s="127">
        <v>3.3480000000000003E-2</v>
      </c>
      <c r="G33" s="127">
        <v>-2.9899999999999999E-2</v>
      </c>
      <c r="H33" s="127">
        <v>5.0000000000000001E-4</v>
      </c>
      <c r="I33" s="127">
        <v>-5.4299999999999999E-3</v>
      </c>
      <c r="J33" s="127">
        <v>-2.4969999999999999E-2</v>
      </c>
      <c r="K33" s="127">
        <v>-3.4439999999999998E-2</v>
      </c>
      <c r="L33" s="127">
        <v>8.8000000000000003E-4</v>
      </c>
      <c r="M33" s="127">
        <v>-5.5999999999999999E-3</v>
      </c>
      <c r="N33" s="127">
        <v>-2.972E-2</v>
      </c>
      <c r="O33" s="65" t="str">
        <f t="shared" ref="O33:O45" si="0">MID(UPPER(TEXT(A33,"mmm")),1,1)</f>
        <v>N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142</v>
      </c>
      <c r="B34" s="123" t="s">
        <v>143</v>
      </c>
      <c r="C34" s="127">
        <v>4.4589999999999998E-2</v>
      </c>
      <c r="D34" s="127">
        <v>-7.4000000000000003E-3</v>
      </c>
      <c r="E34" s="127">
        <v>1.108E-2</v>
      </c>
      <c r="F34" s="127">
        <v>4.0910000000000002E-2</v>
      </c>
      <c r="G34" s="127">
        <v>-2.384E-2</v>
      </c>
      <c r="H34" s="127">
        <v>-3.2000000000000003E-4</v>
      </c>
      <c r="I34" s="127">
        <v>-4.13E-3</v>
      </c>
      <c r="J34" s="127">
        <v>-1.9390000000000001E-2</v>
      </c>
      <c r="K34" s="127">
        <v>-2.384E-2</v>
      </c>
      <c r="L34" s="127">
        <v>-3.2000000000000003E-4</v>
      </c>
      <c r="M34" s="127">
        <v>-4.13E-3</v>
      </c>
      <c r="N34" s="127">
        <v>-1.9390000000000001E-2</v>
      </c>
      <c r="O34" s="65" t="str">
        <f t="shared" si="0"/>
        <v>D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144</v>
      </c>
      <c r="B35" s="123" t="s">
        <v>145</v>
      </c>
      <c r="C35" s="127">
        <v>1.0489999999999999E-2</v>
      </c>
      <c r="D35" s="127">
        <v>1.439E-2</v>
      </c>
      <c r="E35" s="127">
        <v>-1.584E-2</v>
      </c>
      <c r="F35" s="127">
        <v>1.1939999999999999E-2</v>
      </c>
      <c r="G35" s="127">
        <v>1.0489999999999999E-2</v>
      </c>
      <c r="H35" s="127">
        <v>1.439E-2</v>
      </c>
      <c r="I35" s="127">
        <v>-1.584E-2</v>
      </c>
      <c r="J35" s="127">
        <v>1.1939999999999999E-2</v>
      </c>
      <c r="K35" s="127">
        <v>-1.9869999999999999E-2</v>
      </c>
      <c r="L35" s="127">
        <v>2.4000000000000001E-4</v>
      </c>
      <c r="M35" s="127">
        <v>-5.8900000000000003E-3</v>
      </c>
      <c r="N35" s="127">
        <v>-1.422E-2</v>
      </c>
      <c r="O35" s="65" t="str">
        <f t="shared" si="0"/>
        <v>E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146</v>
      </c>
      <c r="B36" s="123" t="s">
        <v>148</v>
      </c>
      <c r="C36" s="127">
        <v>-1.2800000000000001E-2</v>
      </c>
      <c r="D36" s="127">
        <v>2.16E-3</v>
      </c>
      <c r="E36" s="127">
        <v>-2.7789999999999999E-2</v>
      </c>
      <c r="F36" s="127">
        <v>1.2829999999999999E-2</v>
      </c>
      <c r="G36" s="127">
        <v>-7.2999999999999996E-4</v>
      </c>
      <c r="H36" s="127">
        <v>8.4399999999999996E-3</v>
      </c>
      <c r="I36" s="127">
        <v>-2.1569999999999999E-2</v>
      </c>
      <c r="J36" s="127">
        <v>1.24E-2</v>
      </c>
      <c r="K36" s="127">
        <v>-2.1819999999999999E-2</v>
      </c>
      <c r="L36" s="127">
        <v>4.0000000000000002E-4</v>
      </c>
      <c r="M36" s="127">
        <v>-1.009E-2</v>
      </c>
      <c r="N36" s="127">
        <v>-1.213E-2</v>
      </c>
      <c r="O36" s="65" t="str">
        <f t="shared" si="0"/>
        <v>F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149</v>
      </c>
      <c r="B37" s="123" t="s">
        <v>150</v>
      </c>
      <c r="C37" s="127">
        <v>1.1299999999999999E-3</v>
      </c>
      <c r="D37" s="127">
        <v>-2.9219999999999999E-2</v>
      </c>
      <c r="E37" s="127">
        <v>6.0099999999999997E-3</v>
      </c>
      <c r="F37" s="127">
        <v>2.4340000000000001E-2</v>
      </c>
      <c r="G37" s="127">
        <v>-1.2E-4</v>
      </c>
      <c r="H37" s="127">
        <v>-3.6800000000000001E-3</v>
      </c>
      <c r="I37" s="127">
        <v>-1.2359999999999999E-2</v>
      </c>
      <c r="J37" s="127">
        <v>1.592E-2</v>
      </c>
      <c r="K37" s="127">
        <v>-1.7770000000000001E-2</v>
      </c>
      <c r="L37" s="127">
        <v>-1.83E-3</v>
      </c>
      <c r="M37" s="127">
        <v>-7.79E-3</v>
      </c>
      <c r="N37" s="127">
        <v>-8.1499999999999993E-3</v>
      </c>
      <c r="O37" s="65" t="str">
        <f t="shared" si="0"/>
        <v>M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151</v>
      </c>
      <c r="B38" s="123" t="s">
        <v>152</v>
      </c>
      <c r="C38" s="127">
        <v>5.5289999999999999E-2</v>
      </c>
      <c r="D38" s="127">
        <v>3.243E-2</v>
      </c>
      <c r="E38" s="127">
        <v>1.7799999999999999E-3</v>
      </c>
      <c r="F38" s="127">
        <v>2.1080000000000002E-2</v>
      </c>
      <c r="G38" s="127">
        <v>1.2239999999999999E-2</v>
      </c>
      <c r="H38" s="127">
        <v>4.2700000000000004E-3</v>
      </c>
      <c r="I38" s="127">
        <v>-9.4900000000000002E-3</v>
      </c>
      <c r="J38" s="127">
        <v>1.746E-2</v>
      </c>
      <c r="K38" s="127">
        <v>-7.9000000000000008E-3</v>
      </c>
      <c r="L38" s="127">
        <v>9.3999999999999997E-4</v>
      </c>
      <c r="M38" s="127">
        <v>-6.94E-3</v>
      </c>
      <c r="N38" s="127">
        <v>-1.9E-3</v>
      </c>
      <c r="O38" s="65" t="str">
        <f t="shared" si="0"/>
        <v>A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153</v>
      </c>
      <c r="B39" s="123" t="s">
        <v>154</v>
      </c>
      <c r="C39" s="127">
        <v>1.3559999999999999E-2</v>
      </c>
      <c r="D39" s="127">
        <v>2.3E-3</v>
      </c>
      <c r="E39" s="127">
        <v>2.96E-3</v>
      </c>
      <c r="F39" s="127">
        <v>8.3000000000000001E-3</v>
      </c>
      <c r="G39" s="127">
        <v>1.2489999999999999E-2</v>
      </c>
      <c r="H39" s="127">
        <v>3.8999999999999998E-3</v>
      </c>
      <c r="I39" s="127">
        <v>-7.0800000000000004E-3</v>
      </c>
      <c r="J39" s="127">
        <v>1.567E-2</v>
      </c>
      <c r="K39" s="127">
        <v>-1.83E-3</v>
      </c>
      <c r="L39" s="127">
        <v>1.0499999999999999E-3</v>
      </c>
      <c r="M39" s="127">
        <v>-5.2500000000000003E-3</v>
      </c>
      <c r="N39" s="127">
        <v>2.3700000000000001E-3</v>
      </c>
      <c r="O39" s="65" t="str">
        <f t="shared" si="0"/>
        <v>M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155</v>
      </c>
      <c r="B40" s="123" t="s">
        <v>156</v>
      </c>
      <c r="C40" s="127">
        <v>-1.772E-2</v>
      </c>
      <c r="D40" s="127">
        <v>-1.183E-2</v>
      </c>
      <c r="E40" s="127">
        <v>-1.457E-2</v>
      </c>
      <c r="F40" s="127">
        <v>8.6800000000000002E-3</v>
      </c>
      <c r="G40" s="127">
        <v>7.5300000000000002E-3</v>
      </c>
      <c r="H40" s="127">
        <v>1.2999999999999999E-3</v>
      </c>
      <c r="I40" s="127">
        <v>-8.3800000000000003E-3</v>
      </c>
      <c r="J40" s="127">
        <v>1.461E-2</v>
      </c>
      <c r="K40" s="127">
        <v>3.14E-3</v>
      </c>
      <c r="L40" s="127">
        <v>-1.9000000000000001E-4</v>
      </c>
      <c r="M40" s="127">
        <v>-5.3699999999999998E-3</v>
      </c>
      <c r="N40" s="127">
        <v>8.6999999999999994E-3</v>
      </c>
      <c r="O40" s="65" t="str">
        <f t="shared" si="0"/>
        <v>J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158</v>
      </c>
      <c r="B41" s="123" t="s">
        <v>159</v>
      </c>
      <c r="C41" s="127">
        <v>-6.6E-4</v>
      </c>
      <c r="D41" s="127">
        <v>1.261E-2</v>
      </c>
      <c r="E41" s="127">
        <v>-1.41E-3</v>
      </c>
      <c r="F41" s="127">
        <v>-1.1860000000000001E-2</v>
      </c>
      <c r="G41" s="127">
        <v>6.2399999999999999E-3</v>
      </c>
      <c r="H41" s="127">
        <v>3.0999999999999999E-3</v>
      </c>
      <c r="I41" s="127">
        <v>-7.4000000000000003E-3</v>
      </c>
      <c r="J41" s="127">
        <v>1.0540000000000001E-2</v>
      </c>
      <c r="K41" s="127">
        <v>7.43E-3</v>
      </c>
      <c r="L41" s="127">
        <v>1.09E-3</v>
      </c>
      <c r="M41" s="127">
        <v>-3.13E-3</v>
      </c>
      <c r="N41" s="127">
        <v>9.4699999999999993E-3</v>
      </c>
      <c r="O41" s="65" t="str">
        <f t="shared" si="0"/>
        <v>J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160</v>
      </c>
      <c r="B42" s="123" t="s">
        <v>162</v>
      </c>
      <c r="C42" s="127">
        <v>2.937E-2</v>
      </c>
      <c r="D42" s="127">
        <v>-2.9499999999999999E-3</v>
      </c>
      <c r="E42" s="127">
        <v>-3.2100000000000002E-3</v>
      </c>
      <c r="F42" s="127">
        <v>3.5529999999999999E-2</v>
      </c>
      <c r="G42" s="127">
        <v>9.2599999999999991E-3</v>
      </c>
      <c r="H42" s="127">
        <v>2.2599999999999999E-3</v>
      </c>
      <c r="I42" s="127">
        <v>-6.7299999999999999E-3</v>
      </c>
      <c r="J42" s="127">
        <v>1.3729999999999999E-2</v>
      </c>
      <c r="K42" s="127">
        <v>1.153E-2</v>
      </c>
      <c r="L42" s="127">
        <v>8.0000000000000004E-4</v>
      </c>
      <c r="M42" s="127">
        <v>-3.2399999999999998E-3</v>
      </c>
      <c r="N42" s="127">
        <v>1.397E-2</v>
      </c>
      <c r="O42" s="65" t="str">
        <f t="shared" si="0"/>
        <v>A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163</v>
      </c>
      <c r="B43" s="123" t="s">
        <v>164</v>
      </c>
      <c r="C43" s="127">
        <v>1.044E-2</v>
      </c>
      <c r="D43" s="127">
        <v>-3.8700000000000002E-3</v>
      </c>
      <c r="E43" s="127">
        <v>-1.502E-2</v>
      </c>
      <c r="F43" s="127">
        <v>2.9329999999999998E-2</v>
      </c>
      <c r="G43" s="127">
        <v>9.3900000000000008E-3</v>
      </c>
      <c r="H43" s="127">
        <v>1.6199999999999999E-3</v>
      </c>
      <c r="I43" s="127">
        <v>-7.6E-3</v>
      </c>
      <c r="J43" s="127">
        <v>1.537E-2</v>
      </c>
      <c r="K43" s="127">
        <v>1.5469999999999999E-2</v>
      </c>
      <c r="L43" s="127">
        <v>8.4000000000000003E-4</v>
      </c>
      <c r="M43" s="127">
        <v>-4.0800000000000003E-3</v>
      </c>
      <c r="N43" s="127">
        <v>1.8710000000000001E-2</v>
      </c>
      <c r="O43" s="65" t="str">
        <f t="shared" si="0"/>
        <v>S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165</v>
      </c>
      <c r="B44" s="123" t="s">
        <v>166</v>
      </c>
      <c r="C44" s="127">
        <v>2.061E-2</v>
      </c>
      <c r="D44" s="127">
        <v>1.77E-2</v>
      </c>
      <c r="E44" s="127">
        <v>-2.0230000000000001E-2</v>
      </c>
      <c r="F44" s="127">
        <v>2.3140000000000001E-2</v>
      </c>
      <c r="G44" s="127">
        <v>1.047E-2</v>
      </c>
      <c r="H44" s="127">
        <v>3.1700000000000001E-3</v>
      </c>
      <c r="I44" s="127">
        <v>-8.8800000000000007E-3</v>
      </c>
      <c r="J44" s="127">
        <v>1.618E-2</v>
      </c>
      <c r="K44" s="127">
        <v>1.538E-2</v>
      </c>
      <c r="L44" s="127">
        <v>2.0799999999999998E-3</v>
      </c>
      <c r="M44" s="127">
        <v>-6.45E-3</v>
      </c>
      <c r="N44" s="127">
        <v>1.975E-2</v>
      </c>
      <c r="O44" s="65" t="str">
        <f t="shared" si="0"/>
        <v>O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167</v>
      </c>
      <c r="B45" s="123" t="s">
        <v>168</v>
      </c>
      <c r="C45" s="127">
        <v>-1.651E-2</v>
      </c>
      <c r="D45" s="127">
        <v>-3.9399999999999999E-3</v>
      </c>
      <c r="E45" s="127">
        <v>-5.8300000000000001E-3</v>
      </c>
      <c r="F45" s="127">
        <v>-6.7400000000000003E-3</v>
      </c>
      <c r="G45" s="127">
        <v>8.0499999999999999E-3</v>
      </c>
      <c r="H45" s="127">
        <v>2.5200000000000001E-3</v>
      </c>
      <c r="I45" s="127">
        <v>-8.5100000000000002E-3</v>
      </c>
      <c r="J45" s="127">
        <v>1.404E-2</v>
      </c>
      <c r="K45" s="127">
        <v>1.11E-2</v>
      </c>
      <c r="L45" s="127">
        <v>1.58E-3</v>
      </c>
      <c r="M45" s="127">
        <v>-6.8799999999999998E-3</v>
      </c>
      <c r="N45" s="127">
        <v>1.6400000000000001E-2</v>
      </c>
      <c r="O45" s="65" t="str">
        <f t="shared" si="0"/>
        <v>N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169</v>
      </c>
      <c r="B52" s="54">
        <v>21.439</v>
      </c>
      <c r="C52" s="54">
        <v>17.526</v>
      </c>
      <c r="D52" s="54">
        <v>13.613</v>
      </c>
      <c r="E52" s="54">
        <v>15.706</v>
      </c>
      <c r="F52" s="55">
        <v>1</v>
      </c>
      <c r="G52" s="54">
        <v>19.866578947400001</v>
      </c>
      <c r="H52" s="54">
        <v>11.1536842105</v>
      </c>
      <c r="I52" s="126"/>
    </row>
    <row r="53" spans="1:9">
      <c r="A53" s="53" t="s">
        <v>170</v>
      </c>
      <c r="B53" s="54">
        <v>20.477</v>
      </c>
      <c r="C53" s="54">
        <v>16.760000000000002</v>
      </c>
      <c r="D53" s="54">
        <v>13.042999999999999</v>
      </c>
      <c r="E53" s="54">
        <v>15.464</v>
      </c>
      <c r="F53" s="55">
        <v>2</v>
      </c>
      <c r="G53" s="54">
        <v>19.528157894700001</v>
      </c>
      <c r="H53" s="54">
        <v>11.097789473700001</v>
      </c>
      <c r="I53" s="126"/>
    </row>
    <row r="54" spans="1:9">
      <c r="A54" s="53" t="s">
        <v>171</v>
      </c>
      <c r="B54" s="54">
        <v>21.285</v>
      </c>
      <c r="C54" s="54">
        <v>17.238</v>
      </c>
      <c r="D54" s="54">
        <v>13.19</v>
      </c>
      <c r="E54" s="54">
        <v>13.55</v>
      </c>
      <c r="F54" s="55">
        <v>3</v>
      </c>
      <c r="G54" s="54">
        <v>18.303578947399998</v>
      </c>
      <c r="H54" s="54">
        <v>10.575315789499999</v>
      </c>
      <c r="I54" s="126"/>
    </row>
    <row r="55" spans="1:9">
      <c r="A55" s="53" t="s">
        <v>172</v>
      </c>
      <c r="B55" s="54">
        <v>21.032</v>
      </c>
      <c r="C55" s="54">
        <v>17.355</v>
      </c>
      <c r="D55" s="54">
        <v>13.677</v>
      </c>
      <c r="E55" s="54">
        <v>15.617000000000001</v>
      </c>
      <c r="F55" s="55">
        <v>4</v>
      </c>
      <c r="G55" s="54">
        <v>17.884947368399999</v>
      </c>
      <c r="H55" s="54">
        <v>10.3157368421</v>
      </c>
      <c r="I55" s="126"/>
    </row>
    <row r="56" spans="1:9">
      <c r="A56" s="53" t="s">
        <v>173</v>
      </c>
      <c r="B56" s="54">
        <v>22.445</v>
      </c>
      <c r="C56" s="54">
        <v>18.169</v>
      </c>
      <c r="D56" s="54">
        <v>13.893000000000001</v>
      </c>
      <c r="E56" s="54">
        <v>14.664</v>
      </c>
      <c r="F56" s="55">
        <v>5</v>
      </c>
      <c r="G56" s="54">
        <v>17.641315789499998</v>
      </c>
      <c r="H56" s="54">
        <v>9.8641052632000008</v>
      </c>
      <c r="I56" s="126"/>
    </row>
    <row r="57" spans="1:9">
      <c r="A57" s="53" t="s">
        <v>174</v>
      </c>
      <c r="B57" s="54">
        <v>22.026</v>
      </c>
      <c r="C57" s="54">
        <v>17.477</v>
      </c>
      <c r="D57" s="54">
        <v>12.928000000000001</v>
      </c>
      <c r="E57" s="54">
        <v>12.775</v>
      </c>
      <c r="F57" s="55">
        <v>6</v>
      </c>
      <c r="G57" s="54">
        <v>17.882578947399999</v>
      </c>
      <c r="H57" s="54">
        <v>9.0161578946999992</v>
      </c>
      <c r="I57" s="126"/>
    </row>
    <row r="58" spans="1:9">
      <c r="A58" s="53" t="s">
        <v>175</v>
      </c>
      <c r="B58" s="54">
        <v>21.524000000000001</v>
      </c>
      <c r="C58" s="54">
        <v>17.184000000000001</v>
      </c>
      <c r="D58" s="54">
        <v>12.843999999999999</v>
      </c>
      <c r="E58" s="54">
        <v>11.276999999999999</v>
      </c>
      <c r="F58" s="55">
        <v>7</v>
      </c>
      <c r="G58" s="54">
        <v>17.566526315800001</v>
      </c>
      <c r="H58" s="54">
        <v>8.6305789474000001</v>
      </c>
      <c r="I58" s="126"/>
    </row>
    <row r="59" spans="1:9">
      <c r="A59" s="53" t="s">
        <v>176</v>
      </c>
      <c r="B59" s="54">
        <v>20.094000000000001</v>
      </c>
      <c r="C59" s="54">
        <v>16.398</v>
      </c>
      <c r="D59" s="54">
        <v>12.702</v>
      </c>
      <c r="E59" s="54">
        <v>11.978999999999999</v>
      </c>
      <c r="F59" s="55">
        <v>8</v>
      </c>
      <c r="G59" s="54">
        <v>17.370999999999999</v>
      </c>
      <c r="H59" s="54">
        <v>8.7992631579000005</v>
      </c>
      <c r="I59" s="126"/>
    </row>
    <row r="60" spans="1:9">
      <c r="A60" s="53" t="s">
        <v>177</v>
      </c>
      <c r="B60" s="54">
        <v>20.042000000000002</v>
      </c>
      <c r="C60" s="54">
        <v>15.991</v>
      </c>
      <c r="D60" s="54">
        <v>11.941000000000001</v>
      </c>
      <c r="E60" s="54">
        <v>14.161</v>
      </c>
      <c r="F60" s="55">
        <v>9</v>
      </c>
      <c r="G60" s="54">
        <v>17.220736842099999</v>
      </c>
      <c r="H60" s="54">
        <v>9.1525263157999994</v>
      </c>
      <c r="I60" s="126"/>
    </row>
    <row r="61" spans="1:9">
      <c r="A61" s="53" t="s">
        <v>178</v>
      </c>
      <c r="B61" s="54">
        <v>20.135999999999999</v>
      </c>
      <c r="C61" s="54">
        <v>15.601000000000001</v>
      </c>
      <c r="D61" s="54">
        <v>11.066000000000001</v>
      </c>
      <c r="E61" s="54">
        <v>14.58</v>
      </c>
      <c r="F61" s="55">
        <v>10</v>
      </c>
      <c r="G61" s="54">
        <v>17.343263157900001</v>
      </c>
      <c r="H61" s="54">
        <v>8.7465263158000006</v>
      </c>
      <c r="I61" s="126"/>
    </row>
    <row r="62" spans="1:9">
      <c r="A62" s="53" t="s">
        <v>179</v>
      </c>
      <c r="B62" s="54">
        <v>19.364999999999998</v>
      </c>
      <c r="C62" s="54">
        <v>15.185</v>
      </c>
      <c r="D62" s="54">
        <v>11.005000000000001</v>
      </c>
      <c r="E62" s="54">
        <v>16.55</v>
      </c>
      <c r="F62" s="55">
        <v>11</v>
      </c>
      <c r="G62" s="54">
        <v>17.621947368400001</v>
      </c>
      <c r="H62" s="54">
        <v>8.5701052632000003</v>
      </c>
      <c r="I62" s="126"/>
    </row>
    <row r="63" spans="1:9">
      <c r="A63" s="53" t="s">
        <v>180</v>
      </c>
      <c r="B63" s="54">
        <v>16.981000000000002</v>
      </c>
      <c r="C63" s="54">
        <v>12.778</v>
      </c>
      <c r="D63" s="54">
        <v>8.5739999999999998</v>
      </c>
      <c r="E63" s="54">
        <v>17.829000000000001</v>
      </c>
      <c r="F63" s="55">
        <v>12</v>
      </c>
      <c r="G63" s="54">
        <v>17.9532631579</v>
      </c>
      <c r="H63" s="54">
        <v>9.0301578947000003</v>
      </c>
      <c r="I63" s="126"/>
    </row>
    <row r="64" spans="1:9">
      <c r="A64" s="53" t="s">
        <v>181</v>
      </c>
      <c r="B64" s="54">
        <v>14.117000000000001</v>
      </c>
      <c r="C64" s="54">
        <v>10.933</v>
      </c>
      <c r="D64" s="54">
        <v>7.75</v>
      </c>
      <c r="E64" s="54">
        <v>18.138999999999999</v>
      </c>
      <c r="F64" s="55">
        <v>13</v>
      </c>
      <c r="G64" s="54">
        <v>17.922947368399999</v>
      </c>
      <c r="H64" s="54">
        <v>9.0933684210999992</v>
      </c>
      <c r="I64" s="126"/>
    </row>
    <row r="65" spans="1:9">
      <c r="A65" s="53" t="s">
        <v>182</v>
      </c>
      <c r="B65" s="54">
        <v>17.821000000000002</v>
      </c>
      <c r="C65" s="54">
        <v>13.833</v>
      </c>
      <c r="D65" s="54">
        <v>9.8450000000000006</v>
      </c>
      <c r="E65" s="54">
        <v>17.527000000000001</v>
      </c>
      <c r="F65" s="55">
        <v>14</v>
      </c>
      <c r="G65" s="54">
        <v>17.491894736799999</v>
      </c>
      <c r="H65" s="54">
        <v>8.7447368421</v>
      </c>
      <c r="I65" s="126"/>
    </row>
    <row r="66" spans="1:9">
      <c r="A66" s="53" t="s">
        <v>183</v>
      </c>
      <c r="B66" s="54">
        <v>18.065999999999999</v>
      </c>
      <c r="C66" s="54">
        <v>14.63</v>
      </c>
      <c r="D66" s="54">
        <v>11.195</v>
      </c>
      <c r="E66" s="54">
        <v>16.427</v>
      </c>
      <c r="F66" s="55">
        <v>15</v>
      </c>
      <c r="G66" s="54">
        <v>16.875157894699999</v>
      </c>
      <c r="H66" s="54">
        <v>8.3927368420999997</v>
      </c>
      <c r="I66" s="126"/>
    </row>
    <row r="67" spans="1:9">
      <c r="A67" s="53" t="s">
        <v>184</v>
      </c>
      <c r="B67" s="54">
        <v>18.695</v>
      </c>
      <c r="C67" s="54">
        <v>14.942</v>
      </c>
      <c r="D67" s="54">
        <v>11.19</v>
      </c>
      <c r="E67" s="54">
        <v>16.225999999999999</v>
      </c>
      <c r="F67" s="55">
        <v>16</v>
      </c>
      <c r="G67" s="54">
        <v>16.812789473700001</v>
      </c>
      <c r="H67" s="54">
        <v>7.7694210526000003</v>
      </c>
      <c r="I67" s="126"/>
    </row>
    <row r="68" spans="1:9">
      <c r="A68" s="53" t="s">
        <v>185</v>
      </c>
      <c r="B68" s="54">
        <v>19.010999999999999</v>
      </c>
      <c r="C68" s="54">
        <v>14.612</v>
      </c>
      <c r="D68" s="54">
        <v>10.212999999999999</v>
      </c>
      <c r="E68" s="54">
        <v>15.657999999999999</v>
      </c>
      <c r="F68" s="55">
        <v>17</v>
      </c>
      <c r="G68" s="54">
        <v>16.679736842099999</v>
      </c>
      <c r="H68" s="54">
        <v>7.6662631578999996</v>
      </c>
      <c r="I68" s="126"/>
    </row>
    <row r="69" spans="1:9">
      <c r="A69" s="53" t="s">
        <v>186</v>
      </c>
      <c r="B69" s="54">
        <v>18.838999999999999</v>
      </c>
      <c r="C69" s="54">
        <v>14.49</v>
      </c>
      <c r="D69" s="54">
        <v>10.141999999999999</v>
      </c>
      <c r="E69" s="54">
        <v>15.226000000000001</v>
      </c>
      <c r="F69" s="55">
        <v>18</v>
      </c>
      <c r="G69" s="54">
        <v>16.370631578899999</v>
      </c>
      <c r="H69" s="54">
        <v>7.2708421052999999</v>
      </c>
      <c r="I69" s="126"/>
    </row>
    <row r="70" spans="1:9">
      <c r="A70" s="53" t="s">
        <v>187</v>
      </c>
      <c r="B70" s="54">
        <v>19.263000000000002</v>
      </c>
      <c r="C70" s="54">
        <v>14.78</v>
      </c>
      <c r="D70" s="54">
        <v>10.297000000000001</v>
      </c>
      <c r="E70" s="54">
        <v>14.667999999999999</v>
      </c>
      <c r="F70" s="55">
        <v>19</v>
      </c>
      <c r="G70" s="54">
        <v>16.507894736800001</v>
      </c>
      <c r="H70" s="54">
        <v>7.3704210526000002</v>
      </c>
      <c r="I70" s="126"/>
    </row>
    <row r="71" spans="1:9">
      <c r="A71" s="53" t="s">
        <v>188</v>
      </c>
      <c r="B71" s="54">
        <v>18.585999999999999</v>
      </c>
      <c r="C71" s="54">
        <v>15.173999999999999</v>
      </c>
      <c r="D71" s="54">
        <v>11.762</v>
      </c>
      <c r="E71" s="54">
        <v>13.378</v>
      </c>
      <c r="F71" s="55">
        <v>20</v>
      </c>
      <c r="G71" s="54">
        <v>16.5456315789</v>
      </c>
      <c r="H71" s="54">
        <v>7.9109999999999996</v>
      </c>
      <c r="I71" s="126"/>
    </row>
    <row r="72" spans="1:9">
      <c r="A72" s="53" t="s">
        <v>189</v>
      </c>
      <c r="B72" s="54">
        <v>17.329000000000001</v>
      </c>
      <c r="C72" s="54">
        <v>14.227</v>
      </c>
      <c r="D72" s="54">
        <v>11.124000000000001</v>
      </c>
      <c r="E72" s="54">
        <v>12.836</v>
      </c>
      <c r="F72" s="55">
        <v>21</v>
      </c>
      <c r="G72" s="54">
        <v>16.401473684199999</v>
      </c>
      <c r="H72" s="54">
        <v>8.2603684211000008</v>
      </c>
      <c r="I72" s="126"/>
    </row>
    <row r="73" spans="1:9">
      <c r="A73" s="53" t="s">
        <v>190</v>
      </c>
      <c r="B73" s="54">
        <v>16.631</v>
      </c>
      <c r="C73" s="54">
        <v>13.215</v>
      </c>
      <c r="D73" s="54">
        <v>9.798</v>
      </c>
      <c r="E73" s="54">
        <v>12.519</v>
      </c>
      <c r="F73" s="55">
        <v>22</v>
      </c>
      <c r="G73" s="54">
        <v>15.597473684200001</v>
      </c>
      <c r="H73" s="54">
        <v>8.1700526316000008</v>
      </c>
      <c r="I73" s="126"/>
    </row>
    <row r="74" spans="1:9">
      <c r="A74" s="53" t="s">
        <v>191</v>
      </c>
      <c r="B74" s="54">
        <v>18.475999999999999</v>
      </c>
      <c r="C74" s="54">
        <v>13.951000000000001</v>
      </c>
      <c r="D74" s="54">
        <v>9.4269999999999996</v>
      </c>
      <c r="E74" s="54">
        <v>11.162000000000001</v>
      </c>
      <c r="F74" s="55">
        <v>23</v>
      </c>
      <c r="G74" s="54">
        <v>15.404578947399999</v>
      </c>
      <c r="H74" s="54">
        <v>7.5186842105</v>
      </c>
      <c r="I74" s="126"/>
    </row>
    <row r="75" spans="1:9">
      <c r="A75" s="53" t="s">
        <v>192</v>
      </c>
      <c r="B75" s="54">
        <v>20.106999999999999</v>
      </c>
      <c r="C75" s="54">
        <v>16.076000000000001</v>
      </c>
      <c r="D75" s="54">
        <v>12.045</v>
      </c>
      <c r="E75" s="54">
        <v>11.815</v>
      </c>
      <c r="F75" s="55">
        <v>24</v>
      </c>
      <c r="G75" s="54">
        <v>15.356578947399999</v>
      </c>
      <c r="H75" s="54">
        <v>6.9140526315999997</v>
      </c>
      <c r="I75" s="126"/>
    </row>
    <row r="76" spans="1:9">
      <c r="A76" s="53" t="s">
        <v>193</v>
      </c>
      <c r="B76" s="54">
        <v>19.062000000000001</v>
      </c>
      <c r="C76" s="54">
        <v>14.617000000000001</v>
      </c>
      <c r="D76" s="54">
        <v>10.173</v>
      </c>
      <c r="E76" s="54">
        <v>11.48</v>
      </c>
      <c r="F76" s="55">
        <v>25</v>
      </c>
      <c r="G76" s="54">
        <v>15.0753684211</v>
      </c>
      <c r="H76" s="54">
        <v>6.9886842104999998</v>
      </c>
      <c r="I76" s="126"/>
    </row>
    <row r="77" spans="1:9">
      <c r="A77" s="53" t="s">
        <v>194</v>
      </c>
      <c r="B77" s="54">
        <v>16.355</v>
      </c>
      <c r="C77" s="54">
        <v>12.491</v>
      </c>
      <c r="D77" s="54">
        <v>8.6270000000000007</v>
      </c>
      <c r="E77" s="54">
        <v>10.692</v>
      </c>
      <c r="F77" s="55">
        <v>26</v>
      </c>
      <c r="G77" s="54">
        <v>14.553210526299999</v>
      </c>
      <c r="H77" s="54">
        <v>6.8395789473999997</v>
      </c>
      <c r="I77" s="126"/>
    </row>
    <row r="78" spans="1:9">
      <c r="A78" s="53" t="s">
        <v>195</v>
      </c>
      <c r="B78" s="54">
        <v>17.384</v>
      </c>
      <c r="C78" s="54">
        <v>12.512</v>
      </c>
      <c r="D78" s="54">
        <v>7.64</v>
      </c>
      <c r="E78" s="54">
        <v>11.417999999999999</v>
      </c>
      <c r="F78" s="55">
        <v>27</v>
      </c>
      <c r="G78" s="54">
        <v>14.108000000000001</v>
      </c>
      <c r="H78" s="54">
        <v>6.1164210525999998</v>
      </c>
      <c r="I78" s="126"/>
    </row>
    <row r="79" spans="1:9">
      <c r="A79" s="53" t="s">
        <v>196</v>
      </c>
      <c r="B79" s="54">
        <v>18.001000000000001</v>
      </c>
      <c r="C79" s="54">
        <v>12.603</v>
      </c>
      <c r="D79" s="54">
        <v>7.2039999999999997</v>
      </c>
      <c r="E79" s="54">
        <v>13.170999999999999</v>
      </c>
      <c r="F79" s="55">
        <v>28</v>
      </c>
      <c r="G79" s="54">
        <v>14.024631578899999</v>
      </c>
      <c r="H79" s="54">
        <v>6.0126315788999998</v>
      </c>
      <c r="I79" s="126"/>
    </row>
    <row r="80" spans="1:9">
      <c r="A80" s="53" t="s">
        <v>197</v>
      </c>
      <c r="B80" s="54">
        <v>19.417999999999999</v>
      </c>
      <c r="C80" s="54">
        <v>13.881</v>
      </c>
      <c r="D80" s="54">
        <v>8.3450000000000006</v>
      </c>
      <c r="E80" s="54">
        <v>14.565</v>
      </c>
      <c r="F80" s="55">
        <v>29</v>
      </c>
      <c r="G80" s="54">
        <v>13.917052631600001</v>
      </c>
      <c r="H80" s="54">
        <v>6.3332105263000003</v>
      </c>
      <c r="I80" s="126"/>
    </row>
    <row r="81" spans="1:9">
      <c r="A81" s="53" t="s">
        <v>168</v>
      </c>
      <c r="B81" s="54">
        <v>18.704999999999998</v>
      </c>
      <c r="C81" s="54">
        <v>13.79</v>
      </c>
      <c r="D81" s="54">
        <v>8.875</v>
      </c>
      <c r="E81" s="54">
        <v>14.959</v>
      </c>
      <c r="F81" s="55">
        <v>30</v>
      </c>
      <c r="G81" s="54">
        <v>14.010052631600001</v>
      </c>
      <c r="H81" s="54">
        <v>5.7772105263000002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N</v>
      </c>
      <c r="D87" s="79" t="str">
        <f t="shared" ref="D87:D109" si="1">TEXT(EDATE(D88,-1),"mmmm aaaa")</f>
        <v>noviembre 2022</v>
      </c>
      <c r="E87" s="80">
        <f>VLOOKUP(D87,A$87:B$122,2,FALSE)</f>
        <v>18199.926079624001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D</v>
      </c>
      <c r="D88" s="81" t="str">
        <f t="shared" si="1"/>
        <v>diciembre 2022</v>
      </c>
      <c r="E88" s="82">
        <f t="shared" ref="E88:E111" si="3">VLOOKUP(D88,A$87:B$122,2,FALSE)</f>
        <v>19138.984155294998</v>
      </c>
    </row>
    <row r="89" spans="1:9">
      <c r="A89" s="53" t="s">
        <v>117</v>
      </c>
      <c r="B89" s="63">
        <v>20289.026170149999</v>
      </c>
      <c r="C89" s="77" t="str">
        <f t="shared" si="2"/>
        <v>E</v>
      </c>
      <c r="D89" s="81" t="str">
        <f t="shared" si="1"/>
        <v>enero 2023</v>
      </c>
      <c r="E89" s="82">
        <f t="shared" si="3"/>
        <v>20783.747203071998</v>
      </c>
    </row>
    <row r="90" spans="1:9">
      <c r="A90" s="53" t="s">
        <v>118</v>
      </c>
      <c r="B90" s="63">
        <v>18449.237369888</v>
      </c>
      <c r="C90" s="77" t="str">
        <f t="shared" si="2"/>
        <v>F</v>
      </c>
      <c r="D90" s="81" t="str">
        <f t="shared" si="1"/>
        <v>febrero 2023</v>
      </c>
      <c r="E90" s="82">
        <f t="shared" si="3"/>
        <v>19306.806581596</v>
      </c>
    </row>
    <row r="91" spans="1:9">
      <c r="A91" s="53" t="s">
        <v>119</v>
      </c>
      <c r="B91" s="63">
        <v>19096.727579549999</v>
      </c>
      <c r="C91" s="77" t="str">
        <f t="shared" si="2"/>
        <v>M</v>
      </c>
      <c r="D91" s="81" t="str">
        <f t="shared" si="1"/>
        <v>marzo 2023</v>
      </c>
      <c r="E91" s="82">
        <f t="shared" si="3"/>
        <v>19343.614833938998</v>
      </c>
    </row>
    <row r="92" spans="1:9">
      <c r="A92" s="53" t="s">
        <v>120</v>
      </c>
      <c r="B92" s="63">
        <v>20028.621185946999</v>
      </c>
      <c r="C92" s="77" t="str">
        <f t="shared" si="2"/>
        <v>A</v>
      </c>
      <c r="D92" s="81" t="str">
        <f t="shared" si="1"/>
        <v>abril 2023</v>
      </c>
      <c r="E92" s="82">
        <f t="shared" si="3"/>
        <v>17071.739878231001</v>
      </c>
    </row>
    <row r="93" spans="1:9">
      <c r="A93" s="53" t="s">
        <v>121</v>
      </c>
      <c r="B93" s="63">
        <v>22142.272724079001</v>
      </c>
      <c r="C93" s="77" t="str">
        <f t="shared" si="2"/>
        <v>M</v>
      </c>
      <c r="D93" s="81" t="str">
        <f t="shared" si="1"/>
        <v>mayo 2023</v>
      </c>
      <c r="E93" s="82">
        <f t="shared" si="3"/>
        <v>17925.093686863001</v>
      </c>
    </row>
    <row r="94" spans="1:9">
      <c r="A94" s="53" t="s">
        <v>122</v>
      </c>
      <c r="B94" s="63">
        <v>20486.167309894001</v>
      </c>
      <c r="C94" s="77" t="str">
        <f t="shared" si="2"/>
        <v>J</v>
      </c>
      <c r="D94" s="81" t="str">
        <f t="shared" si="1"/>
        <v>junio 2023</v>
      </c>
      <c r="E94" s="82">
        <f t="shared" si="3"/>
        <v>18555.273481952001</v>
      </c>
    </row>
    <row r="95" spans="1:9">
      <c r="A95" s="53" t="s">
        <v>124</v>
      </c>
      <c r="B95" s="63">
        <v>18959.861198449998</v>
      </c>
      <c r="C95" s="77" t="str">
        <f t="shared" si="2"/>
        <v>J</v>
      </c>
      <c r="D95" s="81" t="str">
        <f t="shared" si="1"/>
        <v>julio 2023</v>
      </c>
      <c r="E95" s="82">
        <f t="shared" si="3"/>
        <v>21147.035178134</v>
      </c>
    </row>
    <row r="96" spans="1:9">
      <c r="A96" s="53" t="s">
        <v>125</v>
      </c>
      <c r="B96" s="63">
        <v>18102.428654558</v>
      </c>
      <c r="C96" s="77" t="str">
        <f t="shared" si="2"/>
        <v>A</v>
      </c>
      <c r="D96" s="81" t="str">
        <f t="shared" si="1"/>
        <v>agosto 2023</v>
      </c>
      <c r="E96" s="82">
        <f t="shared" si="3"/>
        <v>20144.493632336002</v>
      </c>
    </row>
    <row r="97" spans="1:5">
      <c r="A97" s="53" t="s">
        <v>126</v>
      </c>
      <c r="B97" s="63">
        <v>18199.926079624001</v>
      </c>
      <c r="C97" s="77" t="str">
        <f t="shared" si="2"/>
        <v>S</v>
      </c>
      <c r="D97" s="81" t="str">
        <f t="shared" si="1"/>
        <v>septiembre 2023</v>
      </c>
      <c r="E97" s="82">
        <f t="shared" si="3"/>
        <v>18259.250952975999</v>
      </c>
    </row>
    <row r="98" spans="1:5">
      <c r="A98" s="53" t="s">
        <v>127</v>
      </c>
      <c r="B98" s="63">
        <v>19138.984155294998</v>
      </c>
      <c r="C98" s="77" t="str">
        <f t="shared" si="2"/>
        <v>O</v>
      </c>
      <c r="D98" s="81" t="str">
        <f t="shared" si="1"/>
        <v>octubre 2023</v>
      </c>
      <c r="E98" s="82">
        <f t="shared" si="3"/>
        <v>18498.181528513</v>
      </c>
    </row>
    <row r="99" spans="1:5">
      <c r="A99" s="53" t="s">
        <v>128</v>
      </c>
      <c r="B99" s="63">
        <v>20783.747203071998</v>
      </c>
      <c r="C99" s="77" t="str">
        <f t="shared" si="2"/>
        <v>N</v>
      </c>
      <c r="D99" s="81" t="str">
        <f t="shared" si="1"/>
        <v>noviembre 2023</v>
      </c>
      <c r="E99" s="82">
        <f t="shared" si="3"/>
        <v>18858.458152863001</v>
      </c>
    </row>
    <row r="100" spans="1:5">
      <c r="A100" s="53" t="s">
        <v>129</v>
      </c>
      <c r="B100" s="63">
        <v>19306.806581596</v>
      </c>
      <c r="C100" s="77" t="str">
        <f t="shared" si="2"/>
        <v>D</v>
      </c>
      <c r="D100" s="81" t="str">
        <f t="shared" si="1"/>
        <v>diciembre 2023</v>
      </c>
      <c r="E100" s="82">
        <f t="shared" si="3"/>
        <v>19992.363477161001</v>
      </c>
    </row>
    <row r="101" spans="1:5">
      <c r="A101" s="53" t="s">
        <v>131</v>
      </c>
      <c r="B101" s="63">
        <v>19343.614833938998</v>
      </c>
      <c r="C101" s="77" t="str">
        <f t="shared" si="2"/>
        <v>E</v>
      </c>
      <c r="D101" s="81" t="str">
        <f t="shared" si="1"/>
        <v>enero 2024</v>
      </c>
      <c r="E101" s="82">
        <f t="shared" si="3"/>
        <v>21001.768473843</v>
      </c>
    </row>
    <row r="102" spans="1:5">
      <c r="A102" s="53" t="s">
        <v>132</v>
      </c>
      <c r="B102" s="63">
        <v>17071.739878231001</v>
      </c>
      <c r="C102" s="77" t="str">
        <f t="shared" si="2"/>
        <v>F</v>
      </c>
      <c r="D102" s="81" t="str">
        <f t="shared" si="1"/>
        <v>febrero 2024</v>
      </c>
      <c r="E102" s="82">
        <f t="shared" si="3"/>
        <v>19059.644617872</v>
      </c>
    </row>
    <row r="103" spans="1:5">
      <c r="A103" s="53" t="s">
        <v>133</v>
      </c>
      <c r="B103" s="63">
        <v>17925.093686863001</v>
      </c>
      <c r="C103" s="77" t="str">
        <f t="shared" si="2"/>
        <v>M</v>
      </c>
      <c r="D103" s="81" t="str">
        <f t="shared" si="1"/>
        <v>marzo 2024</v>
      </c>
      <c r="E103" s="82">
        <f t="shared" si="3"/>
        <v>19365.496333350002</v>
      </c>
    </row>
    <row r="104" spans="1:5">
      <c r="A104" s="53" t="s">
        <v>134</v>
      </c>
      <c r="B104" s="63">
        <v>18555.273481952001</v>
      </c>
      <c r="C104" s="77" t="str">
        <f t="shared" si="2"/>
        <v>A</v>
      </c>
      <c r="D104" s="81" t="str">
        <f t="shared" si="1"/>
        <v>abril 2024</v>
      </c>
      <c r="E104" s="82">
        <f t="shared" si="3"/>
        <v>18015.633185657</v>
      </c>
    </row>
    <row r="105" spans="1:5">
      <c r="A105" s="53" t="s">
        <v>135</v>
      </c>
      <c r="B105" s="63">
        <v>21147.035178134</v>
      </c>
      <c r="C105" s="77" t="str">
        <f t="shared" si="2"/>
        <v>M</v>
      </c>
      <c r="D105" s="81" t="str">
        <f t="shared" si="1"/>
        <v>mayo 2024</v>
      </c>
      <c r="E105" s="82">
        <f t="shared" si="3"/>
        <v>18168.22538435</v>
      </c>
    </row>
    <row r="106" spans="1:5">
      <c r="A106" s="53" t="s">
        <v>137</v>
      </c>
      <c r="B106" s="63">
        <v>20144.493632336002</v>
      </c>
      <c r="C106" s="77" t="str">
        <f t="shared" si="2"/>
        <v>J</v>
      </c>
      <c r="D106" s="81" t="str">
        <f t="shared" si="1"/>
        <v>junio 2024</v>
      </c>
      <c r="E106" s="82">
        <f t="shared" si="3"/>
        <v>18226.510497849999</v>
      </c>
    </row>
    <row r="107" spans="1:5">
      <c r="A107" s="53" t="s">
        <v>138</v>
      </c>
      <c r="B107" s="63">
        <v>18259.250952975999</v>
      </c>
      <c r="C107" s="77" t="str">
        <f t="shared" si="2"/>
        <v>J</v>
      </c>
      <c r="D107" s="81" t="str">
        <f t="shared" si="1"/>
        <v>julio 2024</v>
      </c>
      <c r="E107" s="82">
        <f t="shared" si="3"/>
        <v>21133.153917344</v>
      </c>
    </row>
    <row r="108" spans="1:5">
      <c r="A108" s="53" t="s">
        <v>139</v>
      </c>
      <c r="B108" s="63">
        <v>18498.181528513</v>
      </c>
      <c r="C108" s="77" t="str">
        <f t="shared" si="2"/>
        <v>A</v>
      </c>
      <c r="D108" s="81" t="str">
        <f t="shared" si="1"/>
        <v>agosto 2024</v>
      </c>
      <c r="E108" s="82">
        <f t="shared" si="3"/>
        <v>20736.038399156001</v>
      </c>
    </row>
    <row r="109" spans="1:5">
      <c r="A109" s="53" t="s">
        <v>140</v>
      </c>
      <c r="B109" s="63">
        <v>18858.458152863001</v>
      </c>
      <c r="C109" s="77" t="str">
        <f t="shared" si="2"/>
        <v>S</v>
      </c>
      <c r="D109" s="81" t="str">
        <f t="shared" si="1"/>
        <v>septiembre 2024</v>
      </c>
      <c r="E109" s="82">
        <f t="shared" si="3"/>
        <v>18449.849378872001</v>
      </c>
    </row>
    <row r="110" spans="1:5">
      <c r="A110" s="53" t="s">
        <v>142</v>
      </c>
      <c r="B110" s="63">
        <v>19992.363477161001</v>
      </c>
      <c r="C110" s="77" t="str">
        <f t="shared" si="2"/>
        <v>O</v>
      </c>
      <c r="D110" s="81" t="str">
        <f>TEXT(EDATE(D111,-1),"mmmm aaaa")</f>
        <v>octubre 2024</v>
      </c>
      <c r="E110" s="82">
        <f t="shared" si="3"/>
        <v>18879.453966485999</v>
      </c>
    </row>
    <row r="111" spans="1:5" ht="15" thickBot="1">
      <c r="A111" s="53" t="s">
        <v>144</v>
      </c>
      <c r="B111" s="63">
        <v>21001.768473843</v>
      </c>
      <c r="C111" s="78" t="str">
        <f t="shared" si="2"/>
        <v>N</v>
      </c>
      <c r="D111" s="83" t="str">
        <f>A2</f>
        <v>Noviembre 2024</v>
      </c>
      <c r="E111" s="84">
        <f t="shared" si="3"/>
        <v>18547.028735232001</v>
      </c>
    </row>
    <row r="112" spans="1:5">
      <c r="A112" s="53" t="s">
        <v>146</v>
      </c>
      <c r="B112" s="63">
        <v>19059.644617872</v>
      </c>
    </row>
    <row r="113" spans="1:4">
      <c r="A113" s="53" t="s">
        <v>149</v>
      </c>
      <c r="B113" s="63">
        <v>19365.496333350002</v>
      </c>
    </row>
    <row r="114" spans="1:4">
      <c r="A114" s="53" t="s">
        <v>151</v>
      </c>
      <c r="B114" s="63">
        <v>18015.633185657</v>
      </c>
    </row>
    <row r="115" spans="1:4">
      <c r="A115" s="53" t="s">
        <v>153</v>
      </c>
      <c r="B115" s="63">
        <v>18168.22538435</v>
      </c>
      <c r="C115"/>
      <c r="D115"/>
    </row>
    <row r="116" spans="1:4">
      <c r="A116" s="53" t="s">
        <v>155</v>
      </c>
      <c r="B116" s="63">
        <v>18226.510497849999</v>
      </c>
      <c r="C116"/>
      <c r="D116"/>
    </row>
    <row r="117" spans="1:4">
      <c r="A117" s="53" t="s">
        <v>158</v>
      </c>
      <c r="B117" s="63">
        <v>21133.153917344</v>
      </c>
      <c r="C117"/>
      <c r="D117"/>
    </row>
    <row r="118" spans="1:4">
      <c r="A118" s="53" t="s">
        <v>160</v>
      </c>
      <c r="B118" s="63">
        <v>20736.038399156001</v>
      </c>
      <c r="C118"/>
      <c r="D118"/>
    </row>
    <row r="119" spans="1:4">
      <c r="A119" s="53" t="s">
        <v>163</v>
      </c>
      <c r="B119" s="63">
        <v>18449.849378872001</v>
      </c>
      <c r="C119"/>
      <c r="D119"/>
    </row>
    <row r="120" spans="1:4">
      <c r="A120" s="53" t="s">
        <v>165</v>
      </c>
      <c r="B120" s="63">
        <v>18879.453966485999</v>
      </c>
      <c r="C120"/>
      <c r="D120"/>
    </row>
    <row r="121" spans="1:4">
      <c r="A121" s="53" t="s">
        <v>167</v>
      </c>
      <c r="B121" s="63">
        <v>18547.028735232001</v>
      </c>
      <c r="C121"/>
      <c r="D121"/>
    </row>
    <row r="122" spans="1:4">
      <c r="A122" s="53" t="s">
        <v>198</v>
      </c>
      <c r="B122" s="63">
        <v>7153.7633999999998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169</v>
      </c>
      <c r="B129" s="62">
        <v>25782.913</v>
      </c>
      <c r="C129" s="55">
        <v>1</v>
      </c>
      <c r="D129" s="62">
        <v>534.49669215200004</v>
      </c>
      <c r="E129" s="87">
        <f>MAX(D129:D159)</f>
        <v>684.22230289599997</v>
      </c>
    </row>
    <row r="130" spans="1:5">
      <c r="A130" s="53" t="s">
        <v>170</v>
      </c>
      <c r="B130" s="62">
        <v>26086.905999999999</v>
      </c>
      <c r="C130" s="55">
        <v>2</v>
      </c>
      <c r="D130" s="62">
        <v>530.70139804799999</v>
      </c>
    </row>
    <row r="131" spans="1:5">
      <c r="A131" s="53" t="s">
        <v>171</v>
      </c>
      <c r="B131" s="62">
        <v>26059.419000000002</v>
      </c>
      <c r="C131" s="55">
        <v>3</v>
      </c>
      <c r="D131" s="62">
        <v>512.83676501599996</v>
      </c>
    </row>
    <row r="132" spans="1:5">
      <c r="A132" s="53" t="s">
        <v>172</v>
      </c>
      <c r="B132" s="62">
        <v>30916.365000000002</v>
      </c>
      <c r="C132" s="55">
        <v>4</v>
      </c>
      <c r="D132" s="62">
        <v>606.71883785600005</v>
      </c>
    </row>
    <row r="133" spans="1:5">
      <c r="A133" s="53" t="s">
        <v>173</v>
      </c>
      <c r="B133" s="62">
        <v>31201.452000000001</v>
      </c>
      <c r="C133" s="55">
        <v>5</v>
      </c>
      <c r="D133" s="62">
        <v>625.78751392799995</v>
      </c>
    </row>
    <row r="134" spans="1:5">
      <c r="A134" s="53" t="s">
        <v>174</v>
      </c>
      <c r="B134" s="62">
        <v>31296.792000000001</v>
      </c>
      <c r="C134" s="55">
        <v>6</v>
      </c>
      <c r="D134" s="62">
        <v>629.30692803199997</v>
      </c>
    </row>
    <row r="135" spans="1:5">
      <c r="A135" s="53" t="s">
        <v>175</v>
      </c>
      <c r="B135" s="62">
        <v>31128.404999999999</v>
      </c>
      <c r="C135" s="55">
        <v>7</v>
      </c>
      <c r="D135" s="62">
        <v>629.96267737599999</v>
      </c>
    </row>
    <row r="136" spans="1:5">
      <c r="A136" s="53" t="s">
        <v>176</v>
      </c>
      <c r="B136" s="62">
        <v>30407.953000000001</v>
      </c>
      <c r="C136" s="55">
        <v>8</v>
      </c>
      <c r="D136" s="62">
        <v>637.33889870400003</v>
      </c>
    </row>
    <row r="137" spans="1:5">
      <c r="A137" s="53" t="s">
        <v>177</v>
      </c>
      <c r="B137" s="62">
        <v>26587.19</v>
      </c>
      <c r="C137" s="55">
        <v>9</v>
      </c>
      <c r="D137" s="62">
        <v>559.61291572000005</v>
      </c>
    </row>
    <row r="138" spans="1:5">
      <c r="A138" s="53" t="s">
        <v>178</v>
      </c>
      <c r="B138" s="62">
        <v>26727.538</v>
      </c>
      <c r="C138" s="55">
        <v>10</v>
      </c>
      <c r="D138" s="62">
        <v>523.49238007199995</v>
      </c>
    </row>
    <row r="139" spans="1:5">
      <c r="A139" s="53" t="s">
        <v>179</v>
      </c>
      <c r="B139" s="62">
        <v>31800.37</v>
      </c>
      <c r="C139" s="55">
        <v>11</v>
      </c>
      <c r="D139" s="62">
        <v>621.75847136000004</v>
      </c>
    </row>
    <row r="140" spans="1:5">
      <c r="A140" s="53" t="s">
        <v>180</v>
      </c>
      <c r="B140" s="62">
        <v>32682.746999999999</v>
      </c>
      <c r="C140" s="55">
        <v>12</v>
      </c>
      <c r="D140" s="62">
        <v>652.45461204000003</v>
      </c>
    </row>
    <row r="141" spans="1:5">
      <c r="A141" s="53" t="s">
        <v>181</v>
      </c>
      <c r="B141" s="62">
        <v>33553.696000000004</v>
      </c>
      <c r="C141" s="55">
        <v>13</v>
      </c>
      <c r="D141" s="62">
        <v>682.68397223199997</v>
      </c>
    </row>
    <row r="142" spans="1:5">
      <c r="A142" s="53" t="s">
        <v>182</v>
      </c>
      <c r="B142" s="62">
        <v>33066.233</v>
      </c>
      <c r="C142" s="55">
        <v>14</v>
      </c>
      <c r="D142" s="62">
        <v>666.77371700000003</v>
      </c>
    </row>
    <row r="143" spans="1:5">
      <c r="A143" s="53" t="s">
        <v>183</v>
      </c>
      <c r="B143" s="62">
        <v>31396.121999999999</v>
      </c>
      <c r="C143" s="55">
        <v>15</v>
      </c>
      <c r="D143" s="62">
        <v>659.27646827199999</v>
      </c>
    </row>
    <row r="144" spans="1:5">
      <c r="A144" s="53" t="s">
        <v>184</v>
      </c>
      <c r="B144" s="62">
        <v>27558.133000000002</v>
      </c>
      <c r="C144" s="55">
        <v>16</v>
      </c>
      <c r="D144" s="62">
        <v>579.60965340799999</v>
      </c>
    </row>
    <row r="145" spans="1:5">
      <c r="A145" s="53" t="s">
        <v>185</v>
      </c>
      <c r="B145" s="62">
        <v>27466.404999999999</v>
      </c>
      <c r="C145" s="55">
        <v>17</v>
      </c>
      <c r="D145" s="62">
        <v>537.06072312799995</v>
      </c>
    </row>
    <row r="146" spans="1:5">
      <c r="A146" s="53" t="s">
        <v>186</v>
      </c>
      <c r="B146" s="62">
        <v>32385.838</v>
      </c>
      <c r="C146" s="55">
        <v>18</v>
      </c>
      <c r="D146" s="62">
        <v>637.53849660799995</v>
      </c>
    </row>
    <row r="147" spans="1:5">
      <c r="A147" s="53" t="s">
        <v>187</v>
      </c>
      <c r="B147" s="62">
        <v>32729.995336</v>
      </c>
      <c r="C147" s="55">
        <v>19</v>
      </c>
      <c r="D147" s="62">
        <v>651.87552171200002</v>
      </c>
    </row>
    <row r="148" spans="1:5">
      <c r="A148" s="53" t="s">
        <v>188</v>
      </c>
      <c r="B148" s="62">
        <v>32790.192999999999</v>
      </c>
      <c r="C148" s="55">
        <v>20</v>
      </c>
      <c r="D148" s="62">
        <v>659.35317099999997</v>
      </c>
    </row>
    <row r="149" spans="1:5">
      <c r="A149" s="53" t="s">
        <v>189</v>
      </c>
      <c r="B149" s="62">
        <v>33424.332000000002</v>
      </c>
      <c r="C149" s="55">
        <v>21</v>
      </c>
      <c r="D149" s="62">
        <v>676.002251376</v>
      </c>
    </row>
    <row r="150" spans="1:5">
      <c r="A150" s="53" t="s">
        <v>190</v>
      </c>
      <c r="B150" s="62">
        <v>31268.496879999999</v>
      </c>
      <c r="C150" s="55">
        <v>22</v>
      </c>
      <c r="D150" s="62">
        <v>659.21795442400003</v>
      </c>
    </row>
    <row r="151" spans="1:5">
      <c r="A151" s="53" t="s">
        <v>191</v>
      </c>
      <c r="B151" s="62">
        <v>27743.142</v>
      </c>
      <c r="C151" s="55">
        <v>23</v>
      </c>
      <c r="D151" s="62">
        <v>580.856605264</v>
      </c>
    </row>
    <row r="152" spans="1:5">
      <c r="A152" s="53" t="s">
        <v>192</v>
      </c>
      <c r="B152" s="62">
        <v>27850.58</v>
      </c>
      <c r="C152" s="55">
        <v>24</v>
      </c>
      <c r="D152" s="62">
        <v>545.04866016799997</v>
      </c>
    </row>
    <row r="153" spans="1:5">
      <c r="A153" s="53" t="s">
        <v>193</v>
      </c>
      <c r="B153" s="62">
        <v>32577.727999999999</v>
      </c>
      <c r="C153" s="55">
        <v>25</v>
      </c>
      <c r="D153" s="62">
        <v>651.00445486399997</v>
      </c>
    </row>
    <row r="154" spans="1:5">
      <c r="A154" s="53" t="s">
        <v>194</v>
      </c>
      <c r="B154" s="62">
        <v>33490.203264000003</v>
      </c>
      <c r="C154" s="55">
        <v>26</v>
      </c>
      <c r="D154" s="62">
        <v>673.50836983199997</v>
      </c>
    </row>
    <row r="155" spans="1:5">
      <c r="A155" s="53" t="s">
        <v>195</v>
      </c>
      <c r="B155" s="62">
        <v>33923.114999999998</v>
      </c>
      <c r="C155" s="55">
        <v>27</v>
      </c>
      <c r="D155" s="62">
        <v>677.26214395199997</v>
      </c>
    </row>
    <row r="156" spans="1:5">
      <c r="A156" s="53" t="s">
        <v>196</v>
      </c>
      <c r="B156" s="62">
        <v>33868.362999999998</v>
      </c>
      <c r="C156" s="55">
        <v>28</v>
      </c>
      <c r="D156" s="62">
        <v>684.22230289599997</v>
      </c>
    </row>
    <row r="157" spans="1:5">
      <c r="A157" s="53" t="s">
        <v>197</v>
      </c>
      <c r="B157" s="62">
        <v>32023.414000000001</v>
      </c>
      <c r="C157" s="55">
        <v>29</v>
      </c>
      <c r="D157" s="62">
        <v>671.45492373599996</v>
      </c>
      <c r="E157"/>
    </row>
    <row r="158" spans="1:5">
      <c r="A158" s="53" t="s">
        <v>168</v>
      </c>
      <c r="B158" s="62">
        <v>28140.3</v>
      </c>
      <c r="C158" s="55">
        <v>30</v>
      </c>
      <c r="D158" s="62">
        <v>589.81125505600005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695</v>
      </c>
      <c r="E160" s="118">
        <f>(MAX(D129:D159)/D160-1)*100</f>
        <v>-1.5507477847482076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167</v>
      </c>
      <c r="B166" s="63">
        <v>34482</v>
      </c>
      <c r="C166" s="120" t="s">
        <v>199</v>
      </c>
      <c r="D166" s="88">
        <v>34425</v>
      </c>
      <c r="E166" s="118">
        <f>(B166/D166-1)*100</f>
        <v>0.16557734204794006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136</v>
      </c>
    </row>
    <row r="174" spans="1:5">
      <c r="A174" s="55">
        <v>2024</v>
      </c>
      <c r="B174" s="63">
        <v>38272</v>
      </c>
      <c r="C174" s="120" t="s">
        <v>147</v>
      </c>
      <c r="D174" s="63">
        <v>36184</v>
      </c>
      <c r="E174" s="120" t="s">
        <v>161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>
        <f>D174</f>
        <v>36184</v>
      </c>
      <c r="C186" s="69">
        <f>B174</f>
        <v>38272</v>
      </c>
      <c r="D186" s="70" t="str">
        <f>MID(Dat_01!E174,1,2)+0&amp;" "&amp;TEXT(DATE(MID(Dat_01!E174,7,4),MID(Dat_01!E174,4,2),MID(Dat_01!E174,1,2)),"mmmm")&amp;" ("&amp;MID(Dat_01!E174,12,16)&amp;" h)"</f>
        <v>30 julio (14:41 h)</v>
      </c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nov-24</v>
      </c>
      <c r="B187" s="73" t="str">
        <f>IF(B163="Invierno","",B166)</f>
        <v/>
      </c>
      <c r="C187" s="73">
        <f>IF(B163="Invierno",B166,"")</f>
        <v>34482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27 noviembre (20:44 h)</v>
      </c>
    </row>
    <row r="188" spans="1:6" ht="15">
      <c r="D188" s="124"/>
      <c r="E188" s="124" t="str">
        <f>CONCATENATE(MID(E187,1,FIND(" ",E187)+3)," ",MID(E187,FIND("(",E187)+1,7))</f>
        <v>27 nov 20:44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211</v>
      </c>
    </row>
    <row r="2" spans="1:2">
      <c r="A2" t="s">
        <v>207</v>
      </c>
    </row>
    <row r="3" spans="1:2">
      <c r="A3" t="s">
        <v>203</v>
      </c>
    </row>
    <row r="4" spans="1:2">
      <c r="A4" t="s">
        <v>204</v>
      </c>
    </row>
    <row r="5" spans="1:2">
      <c r="A5" t="s">
        <v>206</v>
      </c>
    </row>
    <row r="6" spans="1:2">
      <c r="A6" t="s">
        <v>210</v>
      </c>
    </row>
    <row r="7" spans="1:2">
      <c r="A7" t="s">
        <v>205</v>
      </c>
    </row>
    <row r="8" spans="1:2">
      <c r="A8" t="s">
        <v>200</v>
      </c>
    </row>
    <row r="9" spans="1:2">
      <c r="A9" t="s">
        <v>201</v>
      </c>
    </row>
    <row r="10" spans="1:2">
      <c r="A10" t="s">
        <v>202</v>
      </c>
    </row>
    <row r="11" spans="1:2">
      <c r="A11" t="s">
        <v>212</v>
      </c>
    </row>
    <row r="12" spans="1:2">
      <c r="A12" t="s">
        <v>208</v>
      </c>
    </row>
    <row r="13" spans="1:2">
      <c r="A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2024-12-16T09:42:12Z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